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1" activeTab="5"/>
  </bookViews>
  <sheets>
    <sheet name="Kurikulum 2012" sheetId="4" r:id="rId1"/>
    <sheet name="Organigram" sheetId="5" r:id="rId2"/>
    <sheet name="Ekivalensi Jaringan" sheetId="6" r:id="rId3"/>
    <sheet name="Ekivalensi Transmisi" sheetId="7" r:id="rId4"/>
    <sheet name="Ekiv Jaringan Per Smt" sheetId="8" r:id="rId5"/>
    <sheet name="Ekiv Transmisi Per Smt" sheetId="9" r:id="rId6"/>
  </sheets>
  <definedNames>
    <definedName name="_xlnm.Print_Area" localSheetId="4">'Ekiv Jaringan Per Smt'!$A$3:$K$92</definedName>
    <definedName name="_xlnm.Print_Area" localSheetId="5">'Ekiv Transmisi Per Smt'!$A$3:$K$92</definedName>
    <definedName name="_xlnm.Print_Area" localSheetId="2">'Ekivalensi Jaringan'!$A$2:$K$82</definedName>
    <definedName name="_xlnm.Print_Area" localSheetId="3">'Ekivalensi Transmisi'!$A$2:$K$82</definedName>
    <definedName name="_xlnm.Print_Area" localSheetId="0">'Kurikulum 2012'!$A$1:$K$155</definedName>
  </definedNames>
  <calcPr calcId="124519"/>
</workbook>
</file>

<file path=xl/calcChain.xml><?xml version="1.0" encoding="utf-8"?>
<calcChain xmlns="http://schemas.openxmlformats.org/spreadsheetml/2006/main">
  <c r="J82" i="9"/>
  <c r="J84" s="1"/>
  <c r="E82"/>
  <c r="E84" s="1"/>
  <c r="J72"/>
  <c r="E72"/>
  <c r="J59"/>
  <c r="E59"/>
  <c r="J45"/>
  <c r="E45"/>
  <c r="J31"/>
  <c r="E31"/>
  <c r="J19"/>
  <c r="E19"/>
  <c r="J82" i="8"/>
  <c r="J84" s="1"/>
  <c r="E82"/>
  <c r="E84" s="1"/>
  <c r="J72"/>
  <c r="E72"/>
  <c r="J56"/>
  <c r="E56"/>
  <c r="J43"/>
  <c r="E43"/>
  <c r="J31"/>
  <c r="E31"/>
  <c r="J19"/>
  <c r="E19"/>
  <c r="J72" i="7"/>
  <c r="J74" s="1"/>
  <c r="E72"/>
  <c r="E74" s="1"/>
  <c r="J69"/>
  <c r="E69"/>
  <c r="J59"/>
  <c r="E59"/>
  <c r="J54"/>
  <c r="E54"/>
  <c r="J45"/>
  <c r="E45"/>
  <c r="J41"/>
  <c r="E41"/>
  <c r="J72" i="6"/>
  <c r="J74" s="1"/>
  <c r="E72"/>
  <c r="E74" s="1"/>
  <c r="J69"/>
  <c r="E69"/>
  <c r="J63"/>
  <c r="E63"/>
  <c r="J55"/>
  <c r="E55"/>
  <c r="J48"/>
  <c r="E48"/>
  <c r="J42"/>
  <c r="E42"/>
  <c r="F123" i="4"/>
  <c r="E123"/>
  <c r="I122"/>
  <c r="I128" s="1"/>
  <c r="H122"/>
  <c r="H127" s="1"/>
  <c r="G122"/>
  <c r="G126" s="1"/>
  <c r="F122"/>
  <c r="F125" s="1"/>
  <c r="J120"/>
  <c r="J119"/>
  <c r="J118"/>
  <c r="J117"/>
  <c r="J116"/>
  <c r="J122" s="1"/>
  <c r="F105"/>
  <c r="E105"/>
  <c r="I104"/>
  <c r="I110" s="1"/>
  <c r="H104"/>
  <c r="H109" s="1"/>
  <c r="G104"/>
  <c r="G108" s="1"/>
  <c r="F104"/>
  <c r="F107" s="1"/>
  <c r="J102"/>
  <c r="J101"/>
  <c r="J100"/>
  <c r="J99"/>
  <c r="J98"/>
  <c r="J97"/>
  <c r="J96"/>
  <c r="J95"/>
  <c r="J104" s="1"/>
  <c r="F84"/>
  <c r="E84"/>
  <c r="I83"/>
  <c r="I89" s="1"/>
  <c r="H83"/>
  <c r="H88" s="1"/>
  <c r="G83"/>
  <c r="G87" s="1"/>
  <c r="F83"/>
  <c r="F86" s="1"/>
  <c r="J81"/>
  <c r="J80"/>
  <c r="J79"/>
  <c r="J78"/>
  <c r="J77"/>
  <c r="J76"/>
  <c r="J75"/>
  <c r="J74"/>
  <c r="J83" s="1"/>
  <c r="E63"/>
  <c r="I62"/>
  <c r="I68" s="1"/>
  <c r="H62"/>
  <c r="H67" s="1"/>
  <c r="G62"/>
  <c r="G66" s="1"/>
  <c r="F62"/>
  <c r="F65" s="1"/>
  <c r="J69" s="1"/>
  <c r="J60"/>
  <c r="J59"/>
  <c r="J58"/>
  <c r="J57"/>
  <c r="J56"/>
  <c r="J55"/>
  <c r="J54"/>
  <c r="J53"/>
  <c r="J62" s="1"/>
  <c r="F43"/>
  <c r="E43"/>
  <c r="I42"/>
  <c r="I48" s="1"/>
  <c r="H42"/>
  <c r="H47" s="1"/>
  <c r="G42"/>
  <c r="G46" s="1"/>
  <c r="F42"/>
  <c r="F45" s="1"/>
  <c r="J49" s="1"/>
  <c r="J40"/>
  <c r="J39"/>
  <c r="J38"/>
  <c r="J37"/>
  <c r="J36"/>
  <c r="J35"/>
  <c r="J34"/>
  <c r="J33"/>
  <c r="J42" s="1"/>
  <c r="F23"/>
  <c r="E23"/>
  <c r="I22"/>
  <c r="I28" s="1"/>
  <c r="H22"/>
  <c r="H27" s="1"/>
  <c r="G22"/>
  <c r="G26" s="1"/>
  <c r="F22"/>
  <c r="F25" s="1"/>
  <c r="J29" s="1"/>
  <c r="J20"/>
  <c r="J19"/>
  <c r="J18"/>
  <c r="J17"/>
  <c r="J16"/>
  <c r="J15"/>
  <c r="J14"/>
  <c r="J13"/>
  <c r="J12"/>
  <c r="J11"/>
  <c r="J22" s="1"/>
  <c r="J10"/>
  <c r="J9"/>
  <c r="J8"/>
  <c r="J7"/>
  <c r="J6"/>
  <c r="F133" l="1"/>
  <c r="J129"/>
  <c r="H133"/>
  <c r="I133"/>
  <c r="J90"/>
  <c r="J111"/>
  <c r="G133"/>
  <c r="H23"/>
  <c r="G43"/>
  <c r="I43"/>
  <c r="F63"/>
  <c r="F135" s="1"/>
  <c r="H63"/>
  <c r="G84"/>
  <c r="I84"/>
  <c r="H105"/>
  <c r="H123"/>
  <c r="G23"/>
  <c r="I23"/>
  <c r="H43"/>
  <c r="G63"/>
  <c r="I63"/>
  <c r="H84"/>
  <c r="G105"/>
  <c r="I105"/>
  <c r="G123"/>
  <c r="G135" s="1"/>
  <c r="I123"/>
  <c r="H134" l="1"/>
  <c r="J133"/>
  <c r="G137" s="1"/>
  <c r="I135"/>
  <c r="H135"/>
  <c r="F137"/>
  <c r="H136" l="1"/>
  <c r="J135"/>
  <c r="H137"/>
  <c r="G138" s="1"/>
  <c r="I139"/>
  <c r="I137"/>
  <c r="F139" l="1"/>
  <c r="G139"/>
  <c r="J137"/>
  <c r="H139"/>
  <c r="G140" l="1"/>
  <c r="J139"/>
</calcChain>
</file>

<file path=xl/sharedStrings.xml><?xml version="1.0" encoding="utf-8"?>
<sst xmlns="http://schemas.openxmlformats.org/spreadsheetml/2006/main" count="1625" uniqueCount="298">
  <si>
    <t>RINCIAN BEBAN JAM PERMINGGU PRODI D3 TEKNIK TELEKOMUNIKASI</t>
  </si>
  <si>
    <t>No</t>
  </si>
  <si>
    <t>Kode</t>
  </si>
  <si>
    <t>Semester 1</t>
  </si>
  <si>
    <t>SKS</t>
  </si>
  <si>
    <t>JAM</t>
  </si>
  <si>
    <t>Jumlah</t>
  </si>
  <si>
    <t>Keterangan</t>
  </si>
  <si>
    <t>Teori</t>
  </si>
  <si>
    <t>Praktikum</t>
  </si>
  <si>
    <t>Praktek</t>
  </si>
  <si>
    <t>PKL</t>
  </si>
  <si>
    <t>HUG1A2</t>
  </si>
  <si>
    <t>Pendidikan Agama Dan Etika - Islam</t>
  </si>
  <si>
    <t>MPK</t>
  </si>
  <si>
    <t>HUG1E2</t>
  </si>
  <si>
    <t>Pendidikan Agama Dan Etika - Budha</t>
  </si>
  <si>
    <t>HUG1C2</t>
  </si>
  <si>
    <t xml:space="preserve">Pendidikan Agama Dan Etika - Katolik </t>
  </si>
  <si>
    <t>HUG1B2</t>
  </si>
  <si>
    <t>Pendidikan Agama Dan Etika - Kristen</t>
  </si>
  <si>
    <t>HUG1D2</t>
  </si>
  <si>
    <t>Pendidikan Agama Dan Etika - Hindu</t>
  </si>
  <si>
    <t>HUG1F2</t>
  </si>
  <si>
    <t>Pendidikan Agama Dan Etika - Khong Hu Cu</t>
  </si>
  <si>
    <t>MUG1C2</t>
  </si>
  <si>
    <t>Matematika Dasar</t>
  </si>
  <si>
    <t>MKK</t>
  </si>
  <si>
    <t>FUG1E2</t>
  </si>
  <si>
    <t>Fisika Terapan</t>
  </si>
  <si>
    <t>DTG1E3</t>
  </si>
  <si>
    <t>Dasar Teknik Telekomunikasi</t>
  </si>
  <si>
    <t>DTG1I1</t>
  </si>
  <si>
    <t>Bengkel Instalasi Catu Daya dan Perangkat Pendukung</t>
  </si>
  <si>
    <t>MPB</t>
  </si>
  <si>
    <t>BUG1F2</t>
  </si>
  <si>
    <t>Bahasa Inggris Teknik</t>
  </si>
  <si>
    <t>DTG1J1</t>
  </si>
  <si>
    <t>Bengkel Mekanik</t>
  </si>
  <si>
    <t>DTG1A2</t>
  </si>
  <si>
    <t>Konsep Teknologi dan Lingkungan Hidup</t>
  </si>
  <si>
    <t>MBB</t>
  </si>
  <si>
    <t>DTG1B2</t>
  </si>
  <si>
    <t>K3 dan Hukum Ketenagakerjaan</t>
  </si>
  <si>
    <t>BUG1A2</t>
  </si>
  <si>
    <t>Bahasa Indonesia</t>
  </si>
  <si>
    <t>Total Jam Per Minggu</t>
  </si>
  <si>
    <t xml:space="preserve"> </t>
  </si>
  <si>
    <t>Total SKS Per Minggu</t>
  </si>
  <si>
    <t>Jumlah minggu per semester</t>
  </si>
  <si>
    <t>Jumlah jam kuliah/semester</t>
  </si>
  <si>
    <t>Jumlah Praktek Persemester</t>
  </si>
  <si>
    <t>Jumlah jam praktikum persemester</t>
  </si>
  <si>
    <t>Jumlah Jam Kerja Praktek</t>
  </si>
  <si>
    <t>Total Jam Persemester</t>
  </si>
  <si>
    <t>Semester 2</t>
  </si>
  <si>
    <t>MUG1D2</t>
  </si>
  <si>
    <t>Matematika Teknik dan Statistika</t>
  </si>
  <si>
    <t>DTG1F3</t>
  </si>
  <si>
    <t>Dasar Teknik Komputer dan Pemrograman</t>
  </si>
  <si>
    <t>DTG1K1</t>
  </si>
  <si>
    <t>Bengkel Internet dan Pemrograman Web</t>
  </si>
  <si>
    <t>DTG1G3</t>
  </si>
  <si>
    <t>Rangkaian Listrik</t>
  </si>
  <si>
    <t>DTG1H3</t>
  </si>
  <si>
    <t>Teknik Digital</t>
  </si>
  <si>
    <t>DTG1C3</t>
  </si>
  <si>
    <t>Jaringan Komputer</t>
  </si>
  <si>
    <t>MKB</t>
  </si>
  <si>
    <t>DTG1L1</t>
  </si>
  <si>
    <t>Bengkel Piranti Elektronika</t>
  </si>
  <si>
    <t>DTG1D3</t>
  </si>
  <si>
    <t>Keamanan Jaringan</t>
  </si>
  <si>
    <t>Semester 3</t>
  </si>
  <si>
    <t>DTG2K3</t>
  </si>
  <si>
    <t>Aplikasi Mikrokontroler</t>
  </si>
  <si>
    <t>DTG2H2</t>
  </si>
  <si>
    <t>Elektromagnetika Terapan</t>
  </si>
  <si>
    <t>DTG2I3</t>
  </si>
  <si>
    <t>Pengolahan Sinyal dan Teknologi Multimedia</t>
  </si>
  <si>
    <t>DTG2A3</t>
  </si>
  <si>
    <t>Teknik Saluran Transmisi</t>
  </si>
  <si>
    <t>DTG2J3</t>
  </si>
  <si>
    <t>Elektronika Analog</t>
  </si>
  <si>
    <t>DTG2B3</t>
  </si>
  <si>
    <t>Teknik Jaringan dan Multimedia</t>
  </si>
  <si>
    <t>DTG2C3</t>
  </si>
  <si>
    <t>Teknik Komunikasi Serat Optik</t>
  </si>
  <si>
    <t>DTG2L1</t>
  </si>
  <si>
    <t>Bengkel Elektronika II</t>
  </si>
  <si>
    <t>Total jam per minggu</t>
  </si>
  <si>
    <t>Semester 4</t>
  </si>
  <si>
    <t>DTG2D3</t>
  </si>
  <si>
    <t>Elektronika Telekomunikasi</t>
  </si>
  <si>
    <t>DTG2E3</t>
  </si>
  <si>
    <t>Komunikasi Data</t>
  </si>
  <si>
    <t>DTG2F3</t>
  </si>
  <si>
    <t>Sistem Komunikasi</t>
  </si>
  <si>
    <t>DTG2M3</t>
  </si>
  <si>
    <t>Alat Ukur dan Pengukuran Telekomunikasi</t>
  </si>
  <si>
    <t>DTG2N2</t>
  </si>
  <si>
    <t>Komunikasi Keteknikan dan Etika Profesi</t>
  </si>
  <si>
    <t>DTG2O2</t>
  </si>
  <si>
    <t>Bengkel Komunikasi Nirkabel</t>
  </si>
  <si>
    <t>DTG2G3</t>
  </si>
  <si>
    <t>Teknik Perancangan Jaringan Akses Seluler</t>
  </si>
  <si>
    <t>HUG2A2</t>
  </si>
  <si>
    <t>Geladi</t>
  </si>
  <si>
    <t xml:space="preserve"> MBB              2 SKS=16 jam/minggu selama 6 minggu</t>
  </si>
  <si>
    <t>Semester 5</t>
  </si>
  <si>
    <t>HUG1G2</t>
  </si>
  <si>
    <t>Pancasila dan Kewarganegaraan</t>
  </si>
  <si>
    <t>DTG3C2</t>
  </si>
  <si>
    <t>Proyek Akhir I dan Seminar</t>
  </si>
  <si>
    <t>DTG3D3</t>
  </si>
  <si>
    <t>Teknik Switching dan Pensinyalan</t>
  </si>
  <si>
    <t>DTG3E3</t>
  </si>
  <si>
    <t>Teknik Perancangan Jaringan Akses Kabel</t>
  </si>
  <si>
    <t>DTG3I2</t>
  </si>
  <si>
    <t>Bengkel Jaringan dan Multimedia</t>
  </si>
  <si>
    <t>DTG3J2</t>
  </si>
  <si>
    <t>Pengantar Sertifikasi Profesi</t>
  </si>
  <si>
    <t>DTG3F3</t>
  </si>
  <si>
    <t>Teknik Antena dan Propagasi</t>
  </si>
  <si>
    <t>DTG3G3</t>
  </si>
  <si>
    <t>Teknik Transmisi Seluler</t>
  </si>
  <si>
    <t>Semester 6</t>
  </si>
  <si>
    <t>BUG3A2</t>
  </si>
  <si>
    <t>Bahasa Inggris Untuk Karir</t>
  </si>
  <si>
    <t>DTG3A2</t>
  </si>
  <si>
    <t>Praktek Kerja Lapangan</t>
  </si>
  <si>
    <t>DTG3H3</t>
  </si>
  <si>
    <t>Proyek Akhir II</t>
  </si>
  <si>
    <t>DTG3K2</t>
  </si>
  <si>
    <t>Pengendalian Mutu Telekomunikasi</t>
  </si>
  <si>
    <t>IEG222</t>
  </si>
  <si>
    <t>Kewirausahaan</t>
  </si>
  <si>
    <t>Uraian</t>
  </si>
  <si>
    <t xml:space="preserve">Praktek </t>
  </si>
  <si>
    <t>Jumlah Jam Total</t>
  </si>
  <si>
    <t>Jumlah SKS Total</t>
  </si>
  <si>
    <t>Prosentase Jam</t>
  </si>
  <si>
    <t xml:space="preserve">Prosentase SKS </t>
  </si>
  <si>
    <r>
      <t xml:space="preserve">Total Teori : </t>
    </r>
    <r>
      <rPr>
        <b/>
        <sz val="11"/>
        <color theme="1"/>
        <rFont val="Calibri"/>
        <family val="2"/>
        <scheme val="minor"/>
      </rPr>
      <t>840 Jam = 60 SKS</t>
    </r>
  </si>
  <si>
    <r>
      <t xml:space="preserve">Total Praktek/Praktikum : </t>
    </r>
    <r>
      <rPr>
        <b/>
        <sz val="11"/>
        <color theme="1"/>
        <rFont val="Calibri"/>
        <family val="2"/>
        <scheme val="minor"/>
      </rPr>
      <t>2272 Jam = 51 SKS</t>
    </r>
  </si>
  <si>
    <r>
      <t xml:space="preserve">Persentase total Jam Teori : </t>
    </r>
    <r>
      <rPr>
        <b/>
        <sz val="11"/>
        <color theme="1"/>
        <rFont val="Calibri"/>
        <family val="2"/>
        <scheme val="minor"/>
      </rPr>
      <t xml:space="preserve">26.99% </t>
    </r>
  </si>
  <si>
    <r>
      <t xml:space="preserve">Persentase total Jam Praktek/Praktikum : </t>
    </r>
    <r>
      <rPr>
        <b/>
        <sz val="11"/>
        <color theme="1"/>
        <rFont val="Calibri"/>
        <family val="2"/>
        <scheme val="minor"/>
      </rPr>
      <t>73.01%</t>
    </r>
  </si>
  <si>
    <t>Aturan Umum:</t>
  </si>
  <si>
    <t>MK 3 SKS    : 2 jam Tutorial dan 2 jam Praktek/Praktikum</t>
  </si>
  <si>
    <t>MK 2 SKS    : 1 jam Tutorial dan 2 jam  Praktek/Praktikum</t>
  </si>
  <si>
    <t>MK Bengkel  1SKS        : 3 jam praktek</t>
  </si>
  <si>
    <t>Proyek Akhir  1 SKS     : 4 jam praktek</t>
  </si>
  <si>
    <t>Gladi/KP         : 8 jam praktek / hari</t>
  </si>
  <si>
    <t>Maksimum per minggu : 36 jam</t>
  </si>
  <si>
    <t xml:space="preserve">EKIVALENSI KURKULUM 2008 (PEMINATAN JARINGAN) - KURIKULUM 2012 </t>
  </si>
  <si>
    <t>PRODI  D3 TEKNIK TELEKOMUNIKASI - FAKULTAS TEKNIK ELEKTRO DAN KOMUNIKASI</t>
  </si>
  <si>
    <t>INSTITUT TEKNOLOGI TELKOM</t>
  </si>
  <si>
    <t>ATURAN 1 :
Ekivalensi Langsung Mata Kuliah Pada SEMESTER SAMA</t>
  </si>
  <si>
    <t>No.</t>
  </si>
  <si>
    <t>KURIKULUM 2008</t>
  </si>
  <si>
    <t>Þ</t>
  </si>
  <si>
    <t>KURIKULUM 2012</t>
  </si>
  <si>
    <t>Sem</t>
  </si>
  <si>
    <t>Kode MK</t>
  </si>
  <si>
    <t>Nama MK</t>
  </si>
  <si>
    <t>sks</t>
  </si>
  <si>
    <t>PU1213</t>
  </si>
  <si>
    <t>Matematika Teknik I</t>
  </si>
  <si>
    <t>PU1233</t>
  </si>
  <si>
    <t>PU1112</t>
  </si>
  <si>
    <t>PU10X2</t>
  </si>
  <si>
    <t>Agama</t>
  </si>
  <si>
    <t>HUG1X2</t>
  </si>
  <si>
    <t>Pendidikan Agama Dan Etika</t>
  </si>
  <si>
    <t>PU1132</t>
  </si>
  <si>
    <t>Bahasa Inggris I</t>
  </si>
  <si>
    <t>PT1733</t>
  </si>
  <si>
    <t>PU1712</t>
  </si>
  <si>
    <t>Konsep Teknologi dan Engineering</t>
  </si>
  <si>
    <t>PE1731</t>
  </si>
  <si>
    <t>PU1723</t>
  </si>
  <si>
    <t>Matematika Teknik II</t>
  </si>
  <si>
    <t>PE1713</t>
  </si>
  <si>
    <t>Dasar Teknik Komputer dan Pemograman</t>
  </si>
  <si>
    <t>PE1721</t>
  </si>
  <si>
    <t>Bengkel Komputer dan Pemograman I</t>
  </si>
  <si>
    <t>PE1723</t>
  </si>
  <si>
    <t>PE1323</t>
  </si>
  <si>
    <t>PE1741</t>
  </si>
  <si>
    <t>Bengkel Elektronika I</t>
  </si>
  <si>
    <t>PE 2733</t>
  </si>
  <si>
    <t>Mikroprocesor &amp; Antarmuka</t>
  </si>
  <si>
    <t>PE 2553</t>
  </si>
  <si>
    <t>PE 2533</t>
  </si>
  <si>
    <t>Sinyal &amp; Sistem</t>
  </si>
  <si>
    <t>PT 2573</t>
  </si>
  <si>
    <t>PE 2513</t>
  </si>
  <si>
    <t>Elektronika</t>
  </si>
  <si>
    <t>PE 2731</t>
  </si>
  <si>
    <t>PT 2503</t>
  </si>
  <si>
    <t>PT 2543</t>
  </si>
  <si>
    <t>PT 2523</t>
  </si>
  <si>
    <t>PT 2563</t>
  </si>
  <si>
    <t>PE 2422</t>
  </si>
  <si>
    <t>Komunikasi Keteknikan dan Profesi</t>
  </si>
  <si>
    <t>AA 2822</t>
  </si>
  <si>
    <t>PE3702</t>
  </si>
  <si>
    <t>PT3613</t>
  </si>
  <si>
    <t>PT3703</t>
  </si>
  <si>
    <t>PT3711</t>
  </si>
  <si>
    <t>PE3703</t>
  </si>
  <si>
    <t>PT3522</t>
  </si>
  <si>
    <t>PM3523</t>
  </si>
  <si>
    <t>Manajemen dan Kewirausahaan</t>
  </si>
  <si>
    <t>Total sks yang dapat diekivalensi</t>
  </si>
  <si>
    <t>Total sks hasil ekivalensi dg kurikulum 2012</t>
  </si>
  <si>
    <t xml:space="preserve">ATURAN 2 :
 Ekivalensi Langsung Mata Kuliah Pada SEMESTER BERBEDA </t>
  </si>
  <si>
    <t>PT3713</t>
  </si>
  <si>
    <t>PT3733</t>
  </si>
  <si>
    <t>Teknik Perancangan Jaringan Akses Nir Kabel</t>
  </si>
  <si>
    <t>(RF Optimization)</t>
  </si>
  <si>
    <t>PT3532</t>
  </si>
  <si>
    <t>PU3202</t>
  </si>
  <si>
    <t>Kewarganegaraan</t>
  </si>
  <si>
    <t xml:space="preserve"> ATURAN 3 :
Ekivalensi Mata Kuliah BERBEDA </t>
  </si>
  <si>
    <t>PU1911</t>
  </si>
  <si>
    <t>Praktikum  Fisika Terapan</t>
  </si>
  <si>
    <t>PU1922</t>
  </si>
  <si>
    <t>Bahasa Inggris II</t>
  </si>
  <si>
    <t>PU1743</t>
  </si>
  <si>
    <t>Probabilitas dan Statistika</t>
  </si>
  <si>
    <t>PT3512</t>
  </si>
  <si>
    <t>Teknik Trafik</t>
  </si>
  <si>
    <t>PL3XXX</t>
  </si>
  <si>
    <t>Pilihan</t>
  </si>
  <si>
    <t>ATURAN 4 :
Ekivalensi 3 MK yang Berbeda dengan 1 MK, Jika Salah Satu Tidak Lulus Harus Mengambil Ekivalensinya</t>
  </si>
  <si>
    <t>PE2711</t>
  </si>
  <si>
    <t>Bengkel Komputer &amp; Pemograman II</t>
  </si>
  <si>
    <t>PE2931</t>
  </si>
  <si>
    <t>Praktikum Mikroprocesor &amp; Antarmuka</t>
  </si>
  <si>
    <t>(Drive Test Seluler)</t>
  </si>
  <si>
    <t>PU2131</t>
  </si>
  <si>
    <t>Bahasa Inggris III</t>
  </si>
  <si>
    <t>PT2951</t>
  </si>
  <si>
    <t>Praktek Sistem Komunikasi</t>
  </si>
  <si>
    <t>PT3731</t>
  </si>
  <si>
    <t>Bengkel Sistem dan Jaringan Komputer</t>
  </si>
  <si>
    <t>PU30X1</t>
  </si>
  <si>
    <t>Agama  II (Praktek &amp; Mentoring)</t>
  </si>
  <si>
    <t>ATURAN 5 :
Ekivalensi 2 MK yang Berbeda dengan 1 MK, Jika Salah Satu Tidak Lulus Harus Mengambil Ekivalensinya</t>
  </si>
  <si>
    <t>PT2921</t>
  </si>
  <si>
    <t>Praktek Teknik Saluran Transmisi</t>
  </si>
  <si>
    <t>PT2721</t>
  </si>
  <si>
    <t>Bengkel Elektronika Telekomunikasi</t>
  </si>
  <si>
    <t xml:space="preserve"> (WLAN,WMAN,WPAN)</t>
  </si>
  <si>
    <t>PU2151</t>
  </si>
  <si>
    <t>Bahasa Inggris IV</t>
  </si>
  <si>
    <t>PU3111</t>
  </si>
  <si>
    <t>Bahasa Inggris V</t>
  </si>
  <si>
    <t>ATURAN 6 :
Tidak ada Ekivalensi</t>
  </si>
  <si>
    <t>SKS Check Sum Kurikulum 2008 (Peminatan Jaringan)</t>
  </si>
  <si>
    <t>SKS Check Sum Kurikulum 2012</t>
  </si>
  <si>
    <t>Bandung,       Juli 2012</t>
  </si>
  <si>
    <t>MOHAMAD RAMDHANI</t>
  </si>
  <si>
    <t>Ka. Prodi D3 TT</t>
  </si>
  <si>
    <t xml:space="preserve">EKIVALENSI KURKULUM 2008 (PEMINATAN TRANSMISI) - KURIKULUM 2012 </t>
  </si>
  <si>
    <t>PT3533</t>
  </si>
  <si>
    <t>PT3593</t>
  </si>
  <si>
    <t>Teknik Transmisi Nir Kabel</t>
  </si>
  <si>
    <t xml:space="preserve">Teknik Transmisi Seluler </t>
  </si>
  <si>
    <t>PT3553</t>
  </si>
  <si>
    <t>Teknik Komunikasi Optik</t>
  </si>
  <si>
    <t>PT3513</t>
  </si>
  <si>
    <t>Teknik Komunikasi Satelit</t>
  </si>
  <si>
    <t>PT3911</t>
  </si>
  <si>
    <t>Praktek Teknik Komunikasi Optik</t>
  </si>
  <si>
    <t>PT3573</t>
  </si>
  <si>
    <t>Teknik Gelombang Mikro</t>
  </si>
  <si>
    <t>PE 2711</t>
  </si>
  <si>
    <t>PE 2931</t>
  </si>
  <si>
    <t>PU 2131</t>
  </si>
  <si>
    <t>ATURAN 5 : 
Ekivalensi 2 MK yang Berbeda dengan 1 MK, Jika Salah Satu Tidak Lulus Harus Mengambil Ekivalensinya</t>
  </si>
  <si>
    <t>PT 2921</t>
  </si>
  <si>
    <t>PT 2721</t>
  </si>
  <si>
    <t>PT 2951</t>
  </si>
  <si>
    <t>Agama II</t>
  </si>
  <si>
    <t xml:space="preserve"> (RF Optimization)</t>
  </si>
  <si>
    <t>PU 2151</t>
  </si>
  <si>
    <t>PT3751</t>
  </si>
  <si>
    <t>Bengkel Radio Frekuensi</t>
  </si>
  <si>
    <t>PT3931</t>
  </si>
  <si>
    <t>Praktek Teknik Transmisi Nir Kabel</t>
  </si>
  <si>
    <t>SKS Check Sum Kurikulum 2008 (Peminatan Transmisi)</t>
  </si>
  <si>
    <t>EKIVALENSI PER SEMESTER</t>
  </si>
  <si>
    <t>KURIKULUM 2012 - KURIKULUM 2008 (JARINGAN)</t>
  </si>
  <si>
    <t>Total SKS</t>
  </si>
  <si>
    <t>SKS Check Sum Kurikulum 2008</t>
  </si>
  <si>
    <t>KURIKULUM 2012 - KURIKULUM 2008 (TRANSMISI)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</si>
</sst>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\-_);_(@_)"/>
    <numFmt numFmtId="165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</font>
    <font>
      <sz val="10"/>
      <name val="Arial"/>
      <family val="2"/>
    </font>
    <font>
      <sz val="10"/>
      <name val="Arial"/>
      <charset val="1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2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 applyFill="0" applyBorder="0" applyAlignment="0" applyProtection="0"/>
    <xf numFmtId="9" fontId="3" fillId="0" borderId="0" applyFill="0" applyBorder="0" applyAlignment="0" applyProtection="0"/>
    <xf numFmtId="41" fontId="3" fillId="0" borderId="0" applyFont="0" applyFill="0" applyBorder="0" applyAlignment="0" applyProtection="0"/>
    <xf numFmtId="0" fontId="11" fillId="0" borderId="0"/>
    <xf numFmtId="0" fontId="13" fillId="0" borderId="0"/>
  </cellStyleXfs>
  <cellXfs count="533">
    <xf numFmtId="0" fontId="0" fillId="0" borderId="0" xfId="0"/>
    <xf numFmtId="0" fontId="4" fillId="0" borderId="0" xfId="3" applyFont="1"/>
    <xf numFmtId="0" fontId="1" fillId="0" borderId="0" xfId="0" applyFont="1"/>
    <xf numFmtId="0" fontId="5" fillId="0" borderId="0" xfId="3" applyFont="1"/>
    <xf numFmtId="0" fontId="5" fillId="0" borderId="0" xfId="3" applyFont="1" applyFill="1"/>
    <xf numFmtId="0" fontId="0" fillId="0" borderId="0" xfId="0" applyFont="1"/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top" wrapText="1"/>
    </xf>
    <xf numFmtId="0" fontId="4" fillId="3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7" xfId="4" applyFont="1" applyFill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0" borderId="8" xfId="4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8" xfId="3" applyFont="1" applyBorder="1" applyAlignment="1">
      <alignment horizontal="center" vertical="top" wrapText="1"/>
    </xf>
    <xf numFmtId="0" fontId="5" fillId="0" borderId="10" xfId="3" applyFont="1" applyFill="1" applyBorder="1" applyAlignment="1">
      <alignment horizontal="center" vertical="top" wrapText="1"/>
    </xf>
    <xf numFmtId="0" fontId="0" fillId="4" borderId="9" xfId="0" applyFill="1" applyBorder="1"/>
    <xf numFmtId="0" fontId="5" fillId="0" borderId="11" xfId="4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Fill="1" applyBorder="1"/>
    <xf numFmtId="0" fontId="1" fillId="0" borderId="9" xfId="0" applyFont="1" applyFill="1" applyBorder="1" applyAlignment="1">
      <alignment horizontal="center"/>
    </xf>
    <xf numFmtId="0" fontId="5" fillId="0" borderId="9" xfId="3" applyFont="1" applyBorder="1" applyAlignment="1">
      <alignment horizontal="center" vertical="top" wrapText="1"/>
    </xf>
    <xf numFmtId="0" fontId="5" fillId="0" borderId="12" xfId="3" applyFont="1" applyFill="1" applyBorder="1" applyAlignment="1">
      <alignment horizontal="center" vertical="top" wrapText="1"/>
    </xf>
    <xf numFmtId="0" fontId="0" fillId="0" borderId="9" xfId="0" applyFont="1" applyFill="1" applyBorder="1"/>
    <xf numFmtId="0" fontId="5" fillId="0" borderId="9" xfId="3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7" fillId="0" borderId="9" xfId="4" applyFont="1" applyFill="1" applyBorder="1"/>
    <xf numFmtId="0" fontId="5" fillId="0" borderId="9" xfId="4" applyFont="1" applyFill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4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vertical="center"/>
    </xf>
    <xf numFmtId="0" fontId="7" fillId="0" borderId="9" xfId="4" applyFont="1" applyFill="1" applyBorder="1" applyAlignment="1">
      <alignment horizontal="center"/>
    </xf>
    <xf numFmtId="0" fontId="1" fillId="0" borderId="0" xfId="0" applyFont="1" applyFill="1"/>
    <xf numFmtId="0" fontId="5" fillId="4" borderId="9" xfId="4" applyFont="1" applyFill="1" applyBorder="1" applyAlignment="1">
      <alignment horizontal="center" vertical="center"/>
    </xf>
    <xf numFmtId="0" fontId="7" fillId="0" borderId="9" xfId="4" applyFont="1" applyBorder="1"/>
    <xf numFmtId="0" fontId="5" fillId="0" borderId="11" xfId="4" applyFont="1" applyFill="1" applyBorder="1" applyAlignment="1">
      <alignment vertical="center"/>
    </xf>
    <xf numFmtId="0" fontId="0" fillId="0" borderId="9" xfId="0" applyFont="1" applyBorder="1"/>
    <xf numFmtId="0" fontId="1" fillId="0" borderId="11" xfId="0" applyFont="1" applyBorder="1"/>
    <xf numFmtId="0" fontId="5" fillId="5" borderId="9" xfId="3" applyFont="1" applyFill="1" applyBorder="1" applyAlignment="1">
      <alignment horizontal="center" vertical="top" wrapText="1"/>
    </xf>
    <xf numFmtId="0" fontId="5" fillId="5" borderId="9" xfId="3" applyFont="1" applyFill="1" applyBorder="1" applyAlignment="1">
      <alignment vertical="top" wrapText="1"/>
    </xf>
    <xf numFmtId="0" fontId="4" fillId="5" borderId="9" xfId="3" applyFont="1" applyFill="1" applyBorder="1" applyAlignment="1">
      <alignment horizontal="center" vertical="top" wrapText="1"/>
    </xf>
    <xf numFmtId="0" fontId="4" fillId="0" borderId="12" xfId="3" applyFont="1" applyFill="1" applyBorder="1" applyAlignment="1">
      <alignment horizontal="center" vertical="top" wrapText="1"/>
    </xf>
    <xf numFmtId="1" fontId="5" fillId="5" borderId="9" xfId="3" applyNumberFormat="1" applyFont="1" applyFill="1" applyBorder="1" applyAlignment="1">
      <alignment horizontal="center" vertical="top" wrapText="1"/>
    </xf>
    <xf numFmtId="0" fontId="5" fillId="0" borderId="9" xfId="3" applyFont="1" applyBorder="1" applyAlignment="1">
      <alignment vertical="top" wrapText="1"/>
    </xf>
    <xf numFmtId="0" fontId="1" fillId="0" borderId="4" xfId="0" applyFont="1" applyBorder="1"/>
    <xf numFmtId="0" fontId="5" fillId="0" borderId="5" xfId="3" applyFont="1" applyBorder="1"/>
    <xf numFmtId="0" fontId="5" fillId="0" borderId="5" xfId="3" applyFont="1" applyFill="1" applyBorder="1" applyAlignment="1">
      <alignment vertical="top" wrapText="1"/>
    </xf>
    <xf numFmtId="0" fontId="5" fillId="5" borderId="5" xfId="3" applyFont="1" applyFill="1" applyBorder="1" applyAlignment="1">
      <alignment horizontal="center"/>
    </xf>
    <xf numFmtId="0" fontId="5" fillId="0" borderId="6" xfId="3" applyFont="1" applyFill="1" applyBorder="1"/>
    <xf numFmtId="0" fontId="5" fillId="4" borderId="9" xfId="4" applyFont="1" applyFill="1" applyBorder="1" applyAlignment="1">
      <alignment vertical="center"/>
    </xf>
    <xf numFmtId="0" fontId="7" fillId="0" borderId="8" xfId="4" applyFont="1" applyBorder="1" applyAlignment="1">
      <alignment horizontal="center"/>
    </xf>
    <xf numFmtId="0" fontId="5" fillId="0" borderId="8" xfId="3" applyFont="1" applyFill="1" applyBorder="1" applyAlignment="1">
      <alignment horizontal="center" vertical="top" wrapText="1"/>
    </xf>
    <xf numFmtId="0" fontId="0" fillId="0" borderId="9" xfId="0" applyBorder="1"/>
    <xf numFmtId="0" fontId="7" fillId="0" borderId="9" xfId="4" applyFont="1" applyBorder="1" applyAlignment="1">
      <alignment horizontal="center"/>
    </xf>
    <xf numFmtId="0" fontId="5" fillId="0" borderId="9" xfId="3" applyFont="1" applyFill="1" applyBorder="1" applyAlignment="1">
      <alignment vertical="center"/>
    </xf>
    <xf numFmtId="0" fontId="5" fillId="0" borderId="9" xfId="3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 vertical="center"/>
    </xf>
    <xf numFmtId="0" fontId="5" fillId="6" borderId="9" xfId="3" applyFont="1" applyFill="1" applyBorder="1" applyAlignment="1">
      <alignment vertical="center"/>
    </xf>
    <xf numFmtId="0" fontId="5" fillId="6" borderId="9" xfId="3" applyFont="1" applyFill="1" applyBorder="1" applyAlignment="1">
      <alignment horizontal="center" vertical="center"/>
    </xf>
    <xf numFmtId="0" fontId="5" fillId="6" borderId="8" xfId="3" applyFont="1" applyFill="1" applyBorder="1" applyAlignment="1">
      <alignment vertical="center"/>
    </xf>
    <xf numFmtId="0" fontId="5" fillId="0" borderId="8" xfId="3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 wrapText="1"/>
    </xf>
    <xf numFmtId="0" fontId="5" fillId="6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left" indent="1"/>
    </xf>
    <xf numFmtId="0" fontId="5" fillId="0" borderId="12" xfId="3" applyFont="1" applyFill="1" applyBorder="1"/>
    <xf numFmtId="0" fontId="5" fillId="0" borderId="0" xfId="3" applyFont="1" applyFill="1" applyBorder="1" applyAlignment="1">
      <alignment vertical="top" wrapText="1"/>
    </xf>
    <xf numFmtId="0" fontId="6" fillId="0" borderId="9" xfId="4" applyFont="1" applyBorder="1"/>
    <xf numFmtId="0" fontId="8" fillId="0" borderId="9" xfId="4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2" xfId="0" applyFont="1" applyBorder="1"/>
    <xf numFmtId="1" fontId="5" fillId="5" borderId="5" xfId="3" applyNumberFormat="1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 vertical="top" wrapText="1"/>
    </xf>
    <xf numFmtId="0" fontId="5" fillId="0" borderId="0" xfId="3" applyFont="1" applyFill="1" applyBorder="1"/>
    <xf numFmtId="0" fontId="7" fillId="4" borderId="9" xfId="4" applyFont="1" applyFill="1" applyBorder="1" applyAlignment="1">
      <alignment horizontal="center"/>
    </xf>
    <xf numFmtId="0" fontId="5" fillId="4" borderId="9" xfId="3" applyFont="1" applyFill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9" xfId="3" applyFont="1" applyBorder="1"/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9" xfId="4" applyFont="1" applyBorder="1" applyAlignment="1">
      <alignment vertical="top" wrapText="1"/>
    </xf>
    <xf numFmtId="0" fontId="4" fillId="0" borderId="0" xfId="3" applyFont="1" applyFill="1" applyBorder="1" applyAlignment="1">
      <alignment vertical="top" wrapText="1"/>
    </xf>
    <xf numFmtId="0" fontId="4" fillId="0" borderId="0" xfId="3" applyFont="1" applyFill="1"/>
    <xf numFmtId="0" fontId="5" fillId="7" borderId="14" xfId="3" applyFont="1" applyFill="1" applyBorder="1" applyAlignment="1">
      <alignment horizontal="left" vertical="center"/>
    </xf>
    <xf numFmtId="0" fontId="5" fillId="7" borderId="15" xfId="3" applyFont="1" applyFill="1" applyBorder="1" applyAlignment="1">
      <alignment horizontal="left" vertical="center"/>
    </xf>
    <xf numFmtId="0" fontId="4" fillId="7" borderId="16" xfId="3" applyFont="1" applyFill="1" applyBorder="1" applyAlignment="1">
      <alignment horizontal="center" vertical="center"/>
    </xf>
    <xf numFmtId="0" fontId="4" fillId="7" borderId="17" xfId="3" applyFont="1" applyFill="1" applyBorder="1" applyAlignment="1">
      <alignment horizontal="center" vertical="center"/>
    </xf>
    <xf numFmtId="0" fontId="4" fillId="7" borderId="18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0" fontId="5" fillId="0" borderId="20" xfId="3" applyFont="1" applyFill="1" applyBorder="1" applyAlignment="1"/>
    <xf numFmtId="37" fontId="5" fillId="0" borderId="21" xfId="5" applyNumberFormat="1" applyFont="1" applyFill="1" applyBorder="1" applyAlignment="1" applyProtection="1">
      <alignment horizontal="center" vertical="center"/>
    </xf>
    <xf numFmtId="164" fontId="5" fillId="0" borderId="21" xfId="5" applyNumberFormat="1" applyFont="1" applyFill="1" applyBorder="1" applyAlignment="1" applyProtection="1">
      <alignment vertical="center"/>
    </xf>
    <xf numFmtId="164" fontId="5" fillId="0" borderId="21" xfId="5" applyNumberFormat="1" applyFont="1" applyFill="1" applyBorder="1" applyAlignment="1" applyProtection="1"/>
    <xf numFmtId="164" fontId="5" fillId="0" borderId="22" xfId="5" applyNumberFormat="1" applyFont="1" applyFill="1" applyBorder="1" applyAlignment="1" applyProtection="1">
      <alignment horizontal="center" vertical="center"/>
    </xf>
    <xf numFmtId="164" fontId="1" fillId="0" borderId="0" xfId="0" applyNumberFormat="1" applyFont="1"/>
    <xf numFmtId="0" fontId="5" fillId="0" borderId="23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left"/>
    </xf>
    <xf numFmtId="37" fontId="5" fillId="0" borderId="24" xfId="5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/>
    <xf numFmtId="165" fontId="5" fillId="0" borderId="26" xfId="1" applyNumberFormat="1" applyFont="1" applyFill="1" applyBorder="1" applyAlignment="1" applyProtection="1">
      <alignment vertical="center"/>
    </xf>
    <xf numFmtId="165" fontId="5" fillId="0" borderId="27" xfId="1" applyNumberFormat="1" applyFont="1" applyFill="1" applyBorder="1" applyAlignment="1" applyProtection="1">
      <alignment vertical="center"/>
    </xf>
    <xf numFmtId="164" fontId="5" fillId="0" borderId="28" xfId="5" applyNumberFormat="1" applyFont="1" applyFill="1" applyBorder="1" applyAlignment="1" applyProtection="1">
      <alignment horizontal="center" vertical="center"/>
    </xf>
    <xf numFmtId="164" fontId="5" fillId="0" borderId="29" xfId="5" applyNumberFormat="1" applyFont="1" applyFill="1" applyBorder="1" applyAlignment="1" applyProtection="1">
      <alignment vertical="center"/>
    </xf>
    <xf numFmtId="164" fontId="5" fillId="0" borderId="30" xfId="5" applyNumberFormat="1" applyFont="1" applyFill="1" applyBorder="1" applyAlignment="1" applyProtection="1"/>
    <xf numFmtId="164" fontId="5" fillId="0" borderId="24" xfId="5" applyNumberFormat="1" applyFont="1" applyFill="1" applyBorder="1" applyAlignment="1" applyProtection="1">
      <alignment vertical="center"/>
    </xf>
    <xf numFmtId="0" fontId="1" fillId="0" borderId="25" xfId="0" applyFont="1" applyBorder="1"/>
    <xf numFmtId="164" fontId="5" fillId="0" borderId="31" xfId="5" applyNumberFormat="1" applyFont="1" applyFill="1" applyBorder="1" applyAlignment="1" applyProtection="1">
      <alignment horizontal="center" vertical="center"/>
    </xf>
    <xf numFmtId="0" fontId="5" fillId="0" borderId="32" xfId="3" applyFont="1" applyFill="1" applyBorder="1" applyAlignment="1"/>
    <xf numFmtId="10" fontId="4" fillId="0" borderId="33" xfId="6" applyNumberFormat="1" applyFont="1" applyFill="1" applyBorder="1" applyAlignment="1" applyProtection="1">
      <alignment horizontal="center" vertical="center"/>
    </xf>
    <xf numFmtId="10" fontId="4" fillId="0" borderId="21" xfId="6" applyNumberFormat="1" applyFont="1" applyFill="1" applyBorder="1" applyAlignment="1" applyProtection="1"/>
    <xf numFmtId="10" fontId="4" fillId="0" borderId="29" xfId="6" applyNumberFormat="1" applyFont="1" applyFill="1" applyBorder="1" applyAlignment="1" applyProtection="1"/>
    <xf numFmtId="10" fontId="4" fillId="0" borderId="9" xfId="3" applyNumberFormat="1" applyFont="1" applyFill="1" applyBorder="1"/>
    <xf numFmtId="10" fontId="5" fillId="0" borderId="34" xfId="5" applyNumberFormat="1" applyFont="1" applyFill="1" applyBorder="1" applyAlignment="1" applyProtection="1">
      <alignment horizontal="center" vertical="center"/>
    </xf>
    <xf numFmtId="10" fontId="1" fillId="0" borderId="0" xfId="0" applyNumberFormat="1" applyFont="1"/>
    <xf numFmtId="0" fontId="5" fillId="0" borderId="9" xfId="3" applyFont="1" applyFill="1" applyBorder="1" applyAlignment="1">
      <alignment horizontal="left"/>
    </xf>
    <xf numFmtId="10" fontId="4" fillId="0" borderId="35" xfId="6" applyNumberFormat="1" applyFont="1" applyFill="1" applyBorder="1" applyAlignment="1" applyProtection="1">
      <alignment horizontal="center" vertical="center"/>
    </xf>
    <xf numFmtId="10" fontId="4" fillId="0" borderId="36" xfId="2" applyNumberFormat="1" applyFont="1" applyFill="1" applyBorder="1" applyAlignment="1" applyProtection="1">
      <alignment horizontal="center"/>
    </xf>
    <xf numFmtId="10" fontId="4" fillId="0" borderId="37" xfId="2" applyNumberFormat="1" applyFont="1" applyFill="1" applyBorder="1" applyAlignment="1" applyProtection="1">
      <alignment horizontal="center"/>
    </xf>
    <xf numFmtId="10" fontId="4" fillId="0" borderId="38" xfId="2" applyNumberFormat="1" applyFont="1" applyFill="1" applyBorder="1" applyAlignment="1" applyProtection="1">
      <alignment horizontal="center"/>
    </xf>
    <xf numFmtId="10" fontId="5" fillId="0" borderId="39" xfId="5" applyNumberFormat="1" applyFont="1" applyFill="1" applyBorder="1" applyAlignment="1" applyProtection="1">
      <alignment horizontal="center" vertical="center"/>
    </xf>
    <xf numFmtId="0" fontId="5" fillId="0" borderId="9" xfId="3" applyFont="1" applyFill="1" applyBorder="1" applyAlignment="1"/>
    <xf numFmtId="10" fontId="4" fillId="0" borderId="13" xfId="6" applyNumberFormat="1" applyFont="1" applyFill="1" applyBorder="1" applyAlignment="1" applyProtection="1">
      <alignment horizontal="center" vertical="center"/>
    </xf>
    <xf numFmtId="10" fontId="4" fillId="0" borderId="9" xfId="6" applyNumberFormat="1" applyFont="1" applyFill="1" applyBorder="1" applyAlignment="1" applyProtection="1"/>
    <xf numFmtId="10" fontId="5" fillId="0" borderId="40" xfId="5" applyNumberFormat="1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/>
    </xf>
    <xf numFmtId="10" fontId="4" fillId="0" borderId="42" xfId="6" applyNumberFormat="1" applyFont="1" applyFill="1" applyBorder="1" applyAlignment="1" applyProtection="1">
      <alignment horizontal="center" vertical="center"/>
    </xf>
    <xf numFmtId="10" fontId="4" fillId="0" borderId="5" xfId="7" applyNumberFormat="1" applyFont="1" applyFill="1" applyBorder="1" applyAlignment="1" applyProtection="1">
      <alignment horizontal="center"/>
    </xf>
    <xf numFmtId="10" fontId="5" fillId="0" borderId="43" xfId="5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10" fillId="0" borderId="0" xfId="0" applyFont="1"/>
    <xf numFmtId="0" fontId="14" fillId="6" borderId="0" xfId="9" applyFont="1" applyFill="1" applyBorder="1" applyAlignment="1">
      <alignment horizontal="center" vertical="center"/>
    </xf>
    <xf numFmtId="0" fontId="13" fillId="0" borderId="0" xfId="9"/>
    <xf numFmtId="0" fontId="15" fillId="6" borderId="0" xfId="9" applyFont="1" applyFill="1" applyBorder="1" applyAlignment="1">
      <alignment horizontal="left" vertical="center"/>
    </xf>
    <xf numFmtId="0" fontId="15" fillId="6" borderId="0" xfId="9" quotePrefix="1" applyFont="1" applyFill="1" applyBorder="1" applyAlignment="1">
      <alignment horizontal="left" vertical="center"/>
    </xf>
    <xf numFmtId="0" fontId="15" fillId="6" borderId="0" xfId="9" applyFont="1" applyFill="1" applyBorder="1" applyAlignment="1">
      <alignment horizontal="center" vertical="center"/>
    </xf>
    <xf numFmtId="0" fontId="9" fillId="6" borderId="0" xfId="9" quotePrefix="1" applyFont="1" applyFill="1" applyAlignment="1">
      <alignment horizontal="left"/>
    </xf>
    <xf numFmtId="0" fontId="16" fillId="8" borderId="44" xfId="9" applyFont="1" applyFill="1" applyBorder="1" applyAlignment="1">
      <alignment horizontal="center" vertical="center" wrapText="1"/>
    </xf>
    <xf numFmtId="0" fontId="16" fillId="8" borderId="45" xfId="9" applyFont="1" applyFill="1" applyBorder="1" applyAlignment="1">
      <alignment horizontal="center" vertical="center"/>
    </xf>
    <xf numFmtId="0" fontId="16" fillId="8" borderId="46" xfId="9" applyFont="1" applyFill="1" applyBorder="1" applyAlignment="1">
      <alignment horizontal="center" vertical="center"/>
    </xf>
    <xf numFmtId="0" fontId="13" fillId="9" borderId="47" xfId="9" applyFill="1" applyBorder="1" applyAlignment="1">
      <alignment horizontal="center" vertical="center"/>
    </xf>
    <xf numFmtId="0" fontId="16" fillId="9" borderId="48" xfId="9" applyFont="1" applyFill="1" applyBorder="1" applyAlignment="1">
      <alignment horizontal="center" vertical="center"/>
    </xf>
    <xf numFmtId="0" fontId="16" fillId="9" borderId="49" xfId="9" applyFont="1" applyFill="1" applyBorder="1" applyAlignment="1">
      <alignment horizontal="center" vertical="center"/>
    </xf>
    <xf numFmtId="0" fontId="16" fillId="9" borderId="50" xfId="9" applyFont="1" applyFill="1" applyBorder="1" applyAlignment="1">
      <alignment horizontal="center" vertical="center"/>
    </xf>
    <xf numFmtId="0" fontId="17" fillId="10" borderId="51" xfId="9" applyFont="1" applyFill="1" applyBorder="1" applyAlignment="1">
      <alignment horizontal="center" vertical="center"/>
    </xf>
    <xf numFmtId="0" fontId="16" fillId="11" borderId="52" xfId="9" applyFont="1" applyFill="1" applyBorder="1" applyAlignment="1">
      <alignment horizontal="center" vertical="center"/>
    </xf>
    <xf numFmtId="0" fontId="16" fillId="11" borderId="49" xfId="9" applyFont="1" applyFill="1" applyBorder="1" applyAlignment="1">
      <alignment horizontal="center" vertical="center"/>
    </xf>
    <xf numFmtId="0" fontId="16" fillId="11" borderId="50" xfId="9" applyFont="1" applyFill="1" applyBorder="1" applyAlignment="1">
      <alignment horizontal="center" vertical="center"/>
    </xf>
    <xf numFmtId="0" fontId="12" fillId="11" borderId="47" xfId="9" applyFont="1" applyFill="1" applyBorder="1" applyAlignment="1">
      <alignment horizontal="center" vertical="center"/>
    </xf>
    <xf numFmtId="0" fontId="13" fillId="9" borderId="53" xfId="9" applyFill="1" applyBorder="1" applyAlignment="1">
      <alignment horizontal="center" vertical="center"/>
    </xf>
    <xf numFmtId="0" fontId="13" fillId="9" borderId="54" xfId="9" applyFill="1" applyBorder="1" applyAlignment="1">
      <alignment horizontal="center" vertical="center"/>
    </xf>
    <xf numFmtId="0" fontId="13" fillId="9" borderId="55" xfId="9" applyFill="1" applyBorder="1" applyAlignment="1">
      <alignment horizontal="center" vertical="center"/>
    </xf>
    <xf numFmtId="0" fontId="13" fillId="9" borderId="56" xfId="9" applyFill="1" applyBorder="1" applyAlignment="1">
      <alignment horizontal="center" vertical="center"/>
    </xf>
    <xf numFmtId="0" fontId="17" fillId="10" borderId="57" xfId="9" applyFont="1" applyFill="1" applyBorder="1" applyAlignment="1">
      <alignment horizontal="center" vertical="center"/>
    </xf>
    <xf numFmtId="0" fontId="13" fillId="11" borderId="58" xfId="9" applyFill="1" applyBorder="1" applyAlignment="1">
      <alignment horizontal="center" vertical="center"/>
    </xf>
    <xf numFmtId="0" fontId="13" fillId="11" borderId="59" xfId="9" applyFill="1" applyBorder="1" applyAlignment="1">
      <alignment horizontal="center" vertical="center"/>
    </xf>
    <xf numFmtId="0" fontId="13" fillId="11" borderId="55" xfId="9" applyFill="1" applyBorder="1" applyAlignment="1">
      <alignment horizontal="center" vertical="center"/>
    </xf>
    <xf numFmtId="0" fontId="13" fillId="11" borderId="56" xfId="9" applyFill="1" applyBorder="1" applyAlignment="1">
      <alignment horizontal="center" vertical="center"/>
    </xf>
    <xf numFmtId="0" fontId="12" fillId="11" borderId="53" xfId="9" applyFont="1" applyFill="1" applyBorder="1" applyAlignment="1">
      <alignment horizontal="center" vertical="center"/>
    </xf>
    <xf numFmtId="0" fontId="5" fillId="0" borderId="47" xfId="9" applyFont="1" applyFill="1" applyBorder="1" applyAlignment="1">
      <alignment horizontal="center" vertical="center"/>
    </xf>
    <xf numFmtId="0" fontId="8" fillId="0" borderId="60" xfId="9" applyFont="1" applyFill="1" applyBorder="1" applyAlignment="1">
      <alignment horizontal="center" vertical="center"/>
    </xf>
    <xf numFmtId="0" fontId="5" fillId="0" borderId="60" xfId="4" applyFont="1" applyBorder="1" applyAlignment="1">
      <alignment horizontal="center" vertical="center"/>
    </xf>
    <xf numFmtId="0" fontId="5" fillId="0" borderId="60" xfId="4" applyFont="1" applyBorder="1" applyAlignment="1">
      <alignment vertical="center"/>
    </xf>
    <xf numFmtId="0" fontId="7" fillId="0" borderId="60" xfId="4" applyFont="1" applyFill="1" applyBorder="1" applyAlignment="1">
      <alignment horizontal="center"/>
    </xf>
    <xf numFmtId="0" fontId="17" fillId="10" borderId="51" xfId="9" applyFont="1" applyFill="1" applyBorder="1" applyAlignment="1">
      <alignment horizontal="center" vertical="center"/>
    </xf>
    <xf numFmtId="0" fontId="8" fillId="0" borderId="47" xfId="9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/>
    </xf>
    <xf numFmtId="0" fontId="0" fillId="0" borderId="60" xfId="0" applyFill="1" applyBorder="1"/>
    <xf numFmtId="0" fontId="1" fillId="0" borderId="61" xfId="0" applyFont="1" applyFill="1" applyBorder="1" applyAlignment="1">
      <alignment horizontal="center"/>
    </xf>
    <xf numFmtId="0" fontId="5" fillId="0" borderId="62" xfId="9" applyFont="1" applyFill="1" applyBorder="1" applyAlignment="1">
      <alignment horizontal="center" vertical="center"/>
    </xf>
    <xf numFmtId="0" fontId="8" fillId="0" borderId="63" xfId="9" applyFont="1" applyFill="1" applyBorder="1" applyAlignment="1">
      <alignment horizontal="center" vertical="center"/>
    </xf>
    <xf numFmtId="0" fontId="5" fillId="0" borderId="63" xfId="4" applyFont="1" applyBorder="1" applyAlignment="1">
      <alignment horizontal="center" vertical="center"/>
    </xf>
    <xf numFmtId="0" fontId="5" fillId="0" borderId="63" xfId="4" applyFont="1" applyBorder="1" applyAlignment="1">
      <alignment vertical="center"/>
    </xf>
    <xf numFmtId="0" fontId="7" fillId="0" borderId="63" xfId="4" applyFont="1" applyFill="1" applyBorder="1" applyAlignment="1">
      <alignment horizontal="center"/>
    </xf>
    <xf numFmtId="0" fontId="17" fillId="10" borderId="53" xfId="9" applyFont="1" applyFill="1" applyBorder="1" applyAlignment="1">
      <alignment horizontal="center" vertical="center"/>
    </xf>
    <xf numFmtId="0" fontId="8" fillId="0" borderId="62" xfId="9" applyFont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0" borderId="63" xfId="0" applyFont="1" applyFill="1" applyBorder="1"/>
    <xf numFmtId="0" fontId="1" fillId="0" borderId="64" xfId="0" applyFont="1" applyFill="1" applyBorder="1" applyAlignment="1">
      <alignment horizontal="center"/>
    </xf>
    <xf numFmtId="0" fontId="5" fillId="0" borderId="63" xfId="4" applyFont="1" applyFill="1" applyBorder="1" applyAlignment="1">
      <alignment vertical="center"/>
    </xf>
    <xf numFmtId="0" fontId="5" fillId="4" borderId="62" xfId="4" applyFont="1" applyFill="1" applyBorder="1" applyAlignment="1">
      <alignment horizontal="center" vertical="center"/>
    </xf>
    <xf numFmtId="0" fontId="7" fillId="0" borderId="63" xfId="4" applyFont="1" applyFill="1" applyBorder="1"/>
    <xf numFmtId="0" fontId="8" fillId="0" borderId="64" xfId="8" applyFont="1" applyFill="1" applyBorder="1" applyAlignment="1">
      <alignment horizontal="center" vertical="center"/>
    </xf>
    <xf numFmtId="0" fontId="5" fillId="0" borderId="63" xfId="4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8" fillId="0" borderId="62" xfId="9" applyFont="1" applyFill="1" applyBorder="1" applyAlignment="1">
      <alignment horizontal="center" vertical="center"/>
    </xf>
    <xf numFmtId="0" fontId="5" fillId="4" borderId="65" xfId="4" applyFont="1" applyFill="1" applyBorder="1" applyAlignment="1">
      <alignment horizontal="center" vertical="center"/>
    </xf>
    <xf numFmtId="0" fontId="18" fillId="0" borderId="64" xfId="8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5" fillId="0" borderId="65" xfId="4" applyFont="1" applyFill="1" applyBorder="1" applyAlignment="1">
      <alignment horizontal="center" vertical="center"/>
    </xf>
    <xf numFmtId="0" fontId="5" fillId="0" borderId="53" xfId="9" applyFont="1" applyFill="1" applyBorder="1" applyAlignment="1">
      <alignment horizontal="center" vertical="center"/>
    </xf>
    <xf numFmtId="0" fontId="8" fillId="0" borderId="66" xfId="9" applyFont="1" applyFill="1" applyBorder="1" applyAlignment="1">
      <alignment horizontal="center" vertical="center"/>
    </xf>
    <xf numFmtId="0" fontId="5" fillId="0" borderId="66" xfId="4" applyFont="1" applyBorder="1" applyAlignment="1">
      <alignment horizontal="center" vertical="center"/>
    </xf>
    <xf numFmtId="0" fontId="5" fillId="0" borderId="66" xfId="4" applyFont="1" applyBorder="1" applyAlignment="1">
      <alignment vertical="center"/>
    </xf>
    <xf numFmtId="0" fontId="5" fillId="0" borderId="66" xfId="4" applyFont="1" applyFill="1" applyBorder="1" applyAlignment="1">
      <alignment horizontal="center" vertical="center"/>
    </xf>
    <xf numFmtId="0" fontId="17" fillId="10" borderId="67" xfId="9" applyFont="1" applyFill="1" applyBorder="1" applyAlignment="1">
      <alignment horizontal="center" vertical="center"/>
    </xf>
    <xf numFmtId="0" fontId="8" fillId="0" borderId="67" xfId="9" applyFont="1" applyFill="1" applyBorder="1" applyAlignment="1">
      <alignment horizontal="center" vertical="center"/>
    </xf>
    <xf numFmtId="0" fontId="5" fillId="0" borderId="67" xfId="4" applyFont="1" applyFill="1" applyBorder="1" applyAlignment="1">
      <alignment horizontal="center" vertical="center"/>
    </xf>
    <xf numFmtId="0" fontId="5" fillId="0" borderId="66" xfId="4" applyFont="1" applyFill="1" applyBorder="1" applyAlignment="1">
      <alignment vertical="center"/>
    </xf>
    <xf numFmtId="0" fontId="8" fillId="0" borderId="68" xfId="8" applyFont="1" applyFill="1" applyBorder="1" applyAlignment="1">
      <alignment horizontal="center" vertical="center"/>
    </xf>
    <xf numFmtId="0" fontId="17" fillId="10" borderId="69" xfId="9" applyFont="1" applyFill="1" applyBorder="1" applyAlignment="1">
      <alignment horizontal="center" vertical="center"/>
    </xf>
    <xf numFmtId="0" fontId="5" fillId="4" borderId="47" xfId="4" applyFont="1" applyFill="1" applyBorder="1" applyAlignment="1">
      <alignment horizontal="center" vertical="center"/>
    </xf>
    <xf numFmtId="0" fontId="5" fillId="0" borderId="60" xfId="4" applyFont="1" applyFill="1" applyBorder="1" applyAlignment="1">
      <alignment vertical="center"/>
    </xf>
    <xf numFmtId="0" fontId="18" fillId="0" borderId="70" xfId="8" applyFont="1" applyFill="1" applyBorder="1" applyAlignment="1">
      <alignment horizontal="center"/>
    </xf>
    <xf numFmtId="0" fontId="17" fillId="10" borderId="71" xfId="9" applyFont="1" applyFill="1" applyBorder="1" applyAlignment="1">
      <alignment horizontal="center" vertical="center"/>
    </xf>
    <xf numFmtId="0" fontId="5" fillId="0" borderId="62" xfId="4" applyFont="1" applyFill="1" applyBorder="1" applyAlignment="1">
      <alignment horizontal="center" vertical="center"/>
    </xf>
    <xf numFmtId="0" fontId="0" fillId="0" borderId="63" xfId="0" applyFill="1" applyBorder="1"/>
    <xf numFmtId="0" fontId="18" fillId="0" borderId="26" xfId="8" applyFont="1" applyFill="1" applyBorder="1" applyAlignment="1">
      <alignment horizontal="center"/>
    </xf>
    <xf numFmtId="0" fontId="8" fillId="0" borderId="26" xfId="8" applyFont="1" applyFill="1" applyBorder="1" applyAlignment="1">
      <alignment horizontal="center" vertical="center"/>
    </xf>
    <xf numFmtId="0" fontId="5" fillId="0" borderId="67" xfId="9" applyFont="1" applyFill="1" applyBorder="1" applyAlignment="1">
      <alignment horizontal="center" vertical="center"/>
    </xf>
    <xf numFmtId="0" fontId="7" fillId="0" borderId="66" xfId="4" applyFont="1" applyBorder="1" applyAlignment="1">
      <alignment horizontal="center"/>
    </xf>
    <xf numFmtId="0" fontId="7" fillId="0" borderId="66" xfId="4" applyFont="1" applyFill="1" applyBorder="1"/>
    <xf numFmtId="0" fontId="17" fillId="10" borderId="66" xfId="9" applyFont="1" applyFill="1" applyBorder="1" applyAlignment="1">
      <alignment horizontal="center" vertical="center"/>
    </xf>
    <xf numFmtId="0" fontId="5" fillId="0" borderId="66" xfId="3" applyFont="1" applyFill="1" applyBorder="1" applyAlignment="1">
      <alignment vertical="center"/>
    </xf>
    <xf numFmtId="0" fontId="8" fillId="0" borderId="72" xfId="8" applyFont="1" applyFill="1" applyBorder="1" applyAlignment="1">
      <alignment horizontal="center" vertical="center"/>
    </xf>
    <xf numFmtId="0" fontId="5" fillId="6" borderId="60" xfId="3" applyFont="1" applyFill="1" applyBorder="1" applyAlignment="1">
      <alignment horizontal="center" vertical="center"/>
    </xf>
    <xf numFmtId="0" fontId="5" fillId="6" borderId="60" xfId="3" applyFont="1" applyFill="1" applyBorder="1" applyAlignment="1">
      <alignment vertical="center"/>
    </xf>
    <xf numFmtId="0" fontId="5" fillId="0" borderId="60" xfId="3" applyFont="1" applyFill="1" applyBorder="1" applyAlignment="1">
      <alignment horizontal="center"/>
    </xf>
    <xf numFmtId="0" fontId="5" fillId="6" borderId="47" xfId="3" applyFont="1" applyFill="1" applyBorder="1" applyAlignment="1">
      <alignment horizontal="center" vertical="center"/>
    </xf>
    <xf numFmtId="0" fontId="5" fillId="0" borderId="60" xfId="3" applyFont="1" applyFill="1" applyBorder="1" applyAlignment="1">
      <alignment vertical="center"/>
    </xf>
    <xf numFmtId="0" fontId="8" fillId="0" borderId="70" xfId="8" applyFont="1" applyFill="1" applyBorder="1" applyAlignment="1">
      <alignment horizontal="center" vertical="center"/>
    </xf>
    <xf numFmtId="0" fontId="5" fillId="6" borderId="63" xfId="3" applyFont="1" applyFill="1" applyBorder="1" applyAlignment="1">
      <alignment horizontal="center" vertical="center"/>
    </xf>
    <xf numFmtId="0" fontId="5" fillId="6" borderId="63" xfId="3" applyFont="1" applyFill="1" applyBorder="1" applyAlignment="1">
      <alignment vertical="center"/>
    </xf>
    <xf numFmtId="0" fontId="5" fillId="0" borderId="63" xfId="3" applyFont="1" applyFill="1" applyBorder="1" applyAlignment="1">
      <alignment horizontal="center"/>
    </xf>
    <xf numFmtId="0" fontId="5" fillId="6" borderId="65" xfId="3" applyFont="1" applyFill="1" applyBorder="1" applyAlignment="1">
      <alignment horizontal="center" vertical="center"/>
    </xf>
    <xf numFmtId="0" fontId="5" fillId="0" borderId="63" xfId="3" applyFont="1" applyFill="1" applyBorder="1" applyAlignment="1">
      <alignment vertical="center"/>
    </xf>
    <xf numFmtId="0" fontId="5" fillId="0" borderId="62" xfId="3" applyFont="1" applyFill="1" applyBorder="1" applyAlignment="1">
      <alignment horizontal="center" vertical="center"/>
    </xf>
    <xf numFmtId="0" fontId="5" fillId="6" borderId="66" xfId="3" applyFont="1" applyFill="1" applyBorder="1" applyAlignment="1">
      <alignment horizontal="center" vertical="center"/>
    </xf>
    <xf numFmtId="0" fontId="5" fillId="6" borderId="66" xfId="3" applyFont="1" applyFill="1" applyBorder="1" applyAlignment="1">
      <alignment vertical="center"/>
    </xf>
    <xf numFmtId="0" fontId="5" fillId="0" borderId="66" xfId="3" applyFont="1" applyFill="1" applyBorder="1" applyAlignment="1">
      <alignment horizontal="center"/>
    </xf>
    <xf numFmtId="0" fontId="5" fillId="6" borderId="67" xfId="3" applyFont="1" applyFill="1" applyBorder="1" applyAlignment="1">
      <alignment horizontal="center" vertical="center"/>
    </xf>
    <xf numFmtId="0" fontId="5" fillId="0" borderId="47" xfId="3" applyFont="1" applyFill="1" applyBorder="1" applyAlignment="1">
      <alignment vertical="center"/>
    </xf>
    <xf numFmtId="0" fontId="5" fillId="6" borderId="62" xfId="3" applyFont="1" applyFill="1" applyBorder="1" applyAlignment="1">
      <alignment horizontal="center" vertical="center"/>
    </xf>
    <xf numFmtId="0" fontId="5" fillId="0" borderId="62" xfId="4" applyFont="1" applyFill="1" applyBorder="1" applyAlignment="1">
      <alignment vertical="center"/>
    </xf>
    <xf numFmtId="0" fontId="8" fillId="0" borderId="63" xfId="9" applyFont="1" applyBorder="1" applyAlignment="1">
      <alignment horizontal="center"/>
    </xf>
    <xf numFmtId="0" fontId="5" fillId="0" borderId="62" xfId="3" applyFont="1" applyFill="1" applyBorder="1" applyAlignment="1">
      <alignment vertical="center"/>
    </xf>
    <xf numFmtId="0" fontId="6" fillId="0" borderId="62" xfId="4" applyFont="1" applyFill="1" applyBorder="1"/>
    <xf numFmtId="0" fontId="8" fillId="0" borderId="71" xfId="9" applyFont="1" applyFill="1" applyBorder="1" applyAlignment="1">
      <alignment horizontal="center" vertical="center"/>
    </xf>
    <xf numFmtId="0" fontId="5" fillId="6" borderId="71" xfId="3" applyFont="1" applyFill="1" applyBorder="1" applyAlignment="1">
      <alignment horizontal="center" vertical="center"/>
    </xf>
    <xf numFmtId="0" fontId="5" fillId="6" borderId="71" xfId="3" applyFont="1" applyFill="1" applyBorder="1" applyAlignment="1">
      <alignment vertical="center"/>
    </xf>
    <xf numFmtId="0" fontId="5" fillId="0" borderId="71" xfId="3" applyFont="1" applyFill="1" applyBorder="1" applyAlignment="1">
      <alignment horizontal="center"/>
    </xf>
    <xf numFmtId="0" fontId="8" fillId="0" borderId="71" xfId="9" applyFont="1" applyBorder="1" applyAlignment="1">
      <alignment horizontal="center"/>
    </xf>
    <xf numFmtId="0" fontId="5" fillId="4" borderId="73" xfId="3" applyFont="1" applyFill="1" applyBorder="1" applyAlignment="1">
      <alignment horizontal="center" vertical="center"/>
    </xf>
    <xf numFmtId="0" fontId="5" fillId="0" borderId="53" xfId="3" applyFont="1" applyFill="1" applyBorder="1" applyAlignment="1">
      <alignment vertical="center"/>
    </xf>
    <xf numFmtId="0" fontId="8" fillId="0" borderId="74" xfId="8" applyFont="1" applyFill="1" applyBorder="1" applyAlignment="1">
      <alignment horizontal="center" vertical="center"/>
    </xf>
    <xf numFmtId="0" fontId="7" fillId="0" borderId="47" xfId="4" applyFont="1" applyBorder="1" applyAlignment="1">
      <alignment horizontal="center"/>
    </xf>
    <xf numFmtId="0" fontId="7" fillId="0" borderId="60" xfId="4" applyFont="1" applyBorder="1"/>
    <xf numFmtId="0" fontId="5" fillId="0" borderId="60" xfId="4" applyFont="1" applyFill="1" applyBorder="1" applyAlignment="1">
      <alignment horizontal="center" vertical="center"/>
    </xf>
    <xf numFmtId="0" fontId="17" fillId="10" borderId="60" xfId="9" applyFont="1" applyFill="1" applyBorder="1" applyAlignment="1">
      <alignment horizontal="center" vertical="center"/>
    </xf>
    <xf numFmtId="0" fontId="8" fillId="0" borderId="60" xfId="9" applyFont="1" applyBorder="1" applyAlignment="1">
      <alignment horizontal="center"/>
    </xf>
    <xf numFmtId="0" fontId="5" fillId="0" borderId="47" xfId="3" applyFont="1" applyFill="1" applyBorder="1" applyAlignment="1">
      <alignment horizontal="center" vertical="center"/>
    </xf>
    <xf numFmtId="0" fontId="6" fillId="0" borderId="60" xfId="4" applyFont="1" applyFill="1" applyBorder="1"/>
    <xf numFmtId="0" fontId="7" fillId="0" borderId="62" xfId="4" applyFont="1" applyBorder="1" applyAlignment="1">
      <alignment horizontal="center"/>
    </xf>
    <xf numFmtId="0" fontId="17" fillId="10" borderId="63" xfId="9" applyFont="1" applyFill="1" applyBorder="1" applyAlignment="1">
      <alignment horizontal="center" vertical="center"/>
    </xf>
    <xf numFmtId="0" fontId="7" fillId="0" borderId="67" xfId="4" applyFont="1" applyBorder="1" applyAlignment="1">
      <alignment horizontal="center"/>
    </xf>
    <xf numFmtId="0" fontId="8" fillId="0" borderId="66" xfId="9" applyFont="1" applyBorder="1" applyAlignment="1">
      <alignment horizontal="center"/>
    </xf>
    <xf numFmtId="0" fontId="5" fillId="0" borderId="67" xfId="3" applyFont="1" applyFill="1" applyBorder="1" applyAlignment="1">
      <alignment horizontal="center" vertical="center"/>
    </xf>
    <xf numFmtId="0" fontId="8" fillId="0" borderId="39" xfId="9" applyFont="1" applyFill="1" applyBorder="1" applyAlignment="1">
      <alignment horizontal="center" vertical="center"/>
    </xf>
    <xf numFmtId="0" fontId="5" fillId="0" borderId="39" xfId="4" applyFont="1" applyBorder="1" applyAlignment="1">
      <alignment horizontal="center" vertical="center"/>
    </xf>
    <xf numFmtId="0" fontId="5" fillId="0" borderId="39" xfId="4" applyFont="1" applyBorder="1" applyAlignment="1">
      <alignment vertical="center"/>
    </xf>
    <xf numFmtId="0" fontId="5" fillId="0" borderId="39" xfId="4" applyFont="1" applyFill="1" applyBorder="1" applyAlignment="1">
      <alignment horizontal="center" vertical="center"/>
    </xf>
    <xf numFmtId="0" fontId="17" fillId="10" borderId="57" xfId="9" applyFont="1" applyFill="1" applyBorder="1" applyAlignment="1">
      <alignment horizontal="center" vertical="center"/>
    </xf>
    <xf numFmtId="0" fontId="8" fillId="0" borderId="39" xfId="9" applyFont="1" applyBorder="1" applyAlignment="1">
      <alignment horizontal="center"/>
    </xf>
    <xf numFmtId="0" fontId="5" fillId="0" borderId="39" xfId="4" applyFont="1" applyFill="1" applyBorder="1" applyAlignment="1">
      <alignment vertical="center"/>
    </xf>
    <xf numFmtId="0" fontId="8" fillId="0" borderId="35" xfId="8" applyFont="1" applyFill="1" applyBorder="1" applyAlignment="1">
      <alignment horizontal="center" vertical="center"/>
    </xf>
    <xf numFmtId="0" fontId="5" fillId="0" borderId="63" xfId="4" applyFont="1" applyFill="1" applyBorder="1" applyAlignment="1">
      <alignment vertical="top" wrapText="1"/>
    </xf>
    <xf numFmtId="0" fontId="5" fillId="0" borderId="66" xfId="4" applyFont="1" applyBorder="1" applyAlignment="1">
      <alignment vertical="top" wrapText="1"/>
    </xf>
    <xf numFmtId="0" fontId="7" fillId="0" borderId="66" xfId="4" applyFont="1" applyFill="1" applyBorder="1" applyAlignment="1">
      <alignment horizontal="center"/>
    </xf>
    <xf numFmtId="0" fontId="13" fillId="0" borderId="75" xfId="9" applyFill="1" applyBorder="1" applyAlignment="1">
      <alignment horizontal="center" vertical="center"/>
    </xf>
    <xf numFmtId="0" fontId="13" fillId="0" borderId="76" xfId="9" applyFill="1" applyBorder="1" applyAlignment="1">
      <alignment horizontal="center" vertical="center"/>
    </xf>
    <xf numFmtId="0" fontId="16" fillId="0" borderId="42" xfId="9" applyFont="1" applyFill="1" applyBorder="1" applyAlignment="1">
      <alignment horizontal="center" vertical="center"/>
    </xf>
    <xf numFmtId="0" fontId="16" fillId="0" borderId="77" xfId="9" applyFont="1" applyFill="1" applyBorder="1" applyAlignment="1">
      <alignment horizontal="center" vertical="center"/>
    </xf>
    <xf numFmtId="0" fontId="17" fillId="0" borderId="73" xfId="9" applyFont="1" applyFill="1" applyBorder="1" applyAlignment="1">
      <alignment horizontal="center" vertical="center"/>
    </xf>
    <xf numFmtId="0" fontId="16" fillId="0" borderId="77" xfId="9" applyFont="1" applyFill="1" applyBorder="1" applyAlignment="1">
      <alignment horizontal="center" vertical="center"/>
    </xf>
    <xf numFmtId="0" fontId="16" fillId="0" borderId="76" xfId="9" applyFont="1" applyFill="1" applyBorder="1" applyAlignment="1">
      <alignment horizontal="center" vertical="center"/>
    </xf>
    <xf numFmtId="0" fontId="12" fillId="0" borderId="73" xfId="9" applyFont="1" applyFill="1" applyBorder="1" applyAlignment="1">
      <alignment horizontal="center" vertical="center"/>
    </xf>
    <xf numFmtId="0" fontId="16" fillId="8" borderId="78" xfId="9" applyFont="1" applyFill="1" applyBorder="1" applyAlignment="1">
      <alignment horizontal="center" vertical="center" wrapText="1"/>
    </xf>
    <xf numFmtId="0" fontId="16" fillId="8" borderId="79" xfId="9" applyFont="1" applyFill="1" applyBorder="1" applyAlignment="1">
      <alignment horizontal="center" vertical="center"/>
    </xf>
    <xf numFmtId="0" fontId="16" fillId="8" borderId="69" xfId="9" applyFont="1" applyFill="1" applyBorder="1" applyAlignment="1">
      <alignment horizontal="center" vertical="center"/>
    </xf>
    <xf numFmtId="0" fontId="7" fillId="0" borderId="60" xfId="4" applyFont="1" applyBorder="1" applyAlignment="1">
      <alignment horizontal="center"/>
    </xf>
    <xf numFmtId="0" fontId="7" fillId="0" borderId="60" xfId="4" applyFont="1" applyFill="1" applyBorder="1"/>
    <xf numFmtId="0" fontId="5" fillId="0" borderId="47" xfId="4" applyFont="1" applyFill="1" applyBorder="1" applyAlignment="1">
      <alignment horizontal="center" vertical="center"/>
    </xf>
    <xf numFmtId="0" fontId="8" fillId="0" borderId="61" xfId="8" applyFont="1" applyBorder="1" applyAlignment="1">
      <alignment horizontal="center" vertical="center"/>
    </xf>
    <xf numFmtId="0" fontId="7" fillId="0" borderId="63" xfId="4" applyFont="1" applyBorder="1" applyAlignment="1">
      <alignment horizontal="center"/>
    </xf>
    <xf numFmtId="0" fontId="8" fillId="0" borderId="64" xfId="8" applyFont="1" applyBorder="1" applyAlignment="1">
      <alignment horizontal="center" vertical="center"/>
    </xf>
    <xf numFmtId="0" fontId="8" fillId="0" borderId="68" xfId="8" applyFont="1" applyBorder="1" applyAlignment="1">
      <alignment horizontal="center" vertical="center"/>
    </xf>
    <xf numFmtId="0" fontId="5" fillId="0" borderId="75" xfId="9" applyFont="1" applyFill="1" applyBorder="1" applyAlignment="1">
      <alignment horizontal="center" vertical="center"/>
    </xf>
    <xf numFmtId="0" fontId="8" fillId="0" borderId="46" xfId="9" applyFont="1" applyFill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5" fillId="0" borderId="75" xfId="4" applyFont="1" applyBorder="1" applyAlignment="1">
      <alignment vertical="center"/>
    </xf>
    <xf numFmtId="0" fontId="7" fillId="0" borderId="75" xfId="4" applyFont="1" applyBorder="1" applyAlignment="1">
      <alignment horizontal="center"/>
    </xf>
    <xf numFmtId="0" fontId="17" fillId="10" borderId="75" xfId="9" applyFont="1" applyFill="1" applyBorder="1" applyAlignment="1">
      <alignment horizontal="center" vertical="center"/>
    </xf>
    <xf numFmtId="0" fontId="8" fillId="0" borderId="75" xfId="9" applyFont="1" applyBorder="1" applyAlignment="1">
      <alignment horizontal="center"/>
    </xf>
    <xf numFmtId="0" fontId="7" fillId="4" borderId="75" xfId="4" applyFont="1" applyFill="1" applyBorder="1" applyAlignment="1">
      <alignment horizontal="center"/>
    </xf>
    <xf numFmtId="0" fontId="5" fillId="0" borderId="75" xfId="3" applyFont="1" applyFill="1" applyBorder="1" applyAlignment="1">
      <alignment vertical="center"/>
    </xf>
    <xf numFmtId="0" fontId="8" fillId="0" borderId="75" xfId="8" applyFont="1" applyBorder="1" applyAlignment="1">
      <alignment horizontal="center" vertical="center"/>
    </xf>
    <xf numFmtId="0" fontId="5" fillId="0" borderId="46" xfId="4" applyFont="1" applyBorder="1" applyAlignment="1">
      <alignment horizontal="center" vertical="center"/>
    </xf>
    <xf numFmtId="0" fontId="5" fillId="0" borderId="46" xfId="4" applyFont="1" applyFill="1" applyBorder="1" applyAlignment="1">
      <alignment vertical="center"/>
    </xf>
    <xf numFmtId="0" fontId="7" fillId="0" borderId="46" xfId="4" applyFont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7" fillId="0" borderId="69" xfId="4" applyFont="1" applyFill="1" applyBorder="1"/>
    <xf numFmtId="0" fontId="8" fillId="0" borderId="69" xfId="8" applyFont="1" applyBorder="1" applyAlignment="1">
      <alignment horizontal="center" vertical="center"/>
    </xf>
    <xf numFmtId="0" fontId="5" fillId="0" borderId="51" xfId="9" applyFont="1" applyFill="1" applyBorder="1" applyAlignment="1">
      <alignment horizontal="center" vertical="center"/>
    </xf>
    <xf numFmtId="0" fontId="8" fillId="0" borderId="69" xfId="9" applyFont="1" applyFill="1" applyBorder="1" applyAlignment="1">
      <alignment horizontal="center" vertical="center"/>
    </xf>
    <xf numFmtId="0" fontId="5" fillId="0" borderId="47" xfId="4" applyFont="1" applyBorder="1" applyAlignment="1">
      <alignment horizontal="center" vertical="center"/>
    </xf>
    <xf numFmtId="0" fontId="8" fillId="0" borderId="69" xfId="9" applyFont="1" applyBorder="1" applyAlignment="1">
      <alignment horizontal="center"/>
    </xf>
    <xf numFmtId="0" fontId="7" fillId="0" borderId="47" xfId="4" applyFont="1" applyFill="1" applyBorder="1"/>
    <xf numFmtId="0" fontId="8" fillId="0" borderId="70" xfId="8" applyFont="1" applyBorder="1" applyAlignment="1">
      <alignment horizontal="center" vertical="center"/>
    </xf>
    <xf numFmtId="0" fontId="5" fillId="0" borderId="67" xfId="4" applyFont="1" applyBorder="1" applyAlignment="1">
      <alignment horizontal="center" vertical="center"/>
    </xf>
    <xf numFmtId="0" fontId="7" fillId="0" borderId="67" xfId="4" applyFont="1" applyFill="1" applyBorder="1" applyAlignment="1">
      <alignment horizontal="center"/>
    </xf>
    <xf numFmtId="0" fontId="7" fillId="0" borderId="67" xfId="4" applyFont="1" applyFill="1" applyBorder="1"/>
    <xf numFmtId="0" fontId="8" fillId="0" borderId="72" xfId="8" applyFont="1" applyBorder="1" applyAlignment="1">
      <alignment horizontal="center" vertical="center"/>
    </xf>
    <xf numFmtId="0" fontId="7" fillId="0" borderId="75" xfId="4" applyFont="1" applyFill="1" applyBorder="1"/>
    <xf numFmtId="0" fontId="5" fillId="0" borderId="75" xfId="3" applyFont="1" applyFill="1" applyBorder="1" applyAlignment="1">
      <alignment horizontal="center" vertical="center"/>
    </xf>
    <xf numFmtId="0" fontId="6" fillId="0" borderId="75" xfId="4" applyFont="1" applyFill="1" applyBorder="1"/>
    <xf numFmtId="0" fontId="5" fillId="0" borderId="46" xfId="4" applyFont="1" applyBorder="1" applyAlignment="1">
      <alignment vertical="center"/>
    </xf>
    <xf numFmtId="0" fontId="8" fillId="0" borderId="46" xfId="4" applyFont="1" applyBorder="1" applyAlignment="1">
      <alignment horizontal="center" vertical="center"/>
    </xf>
    <xf numFmtId="0" fontId="8" fillId="0" borderId="46" xfId="9" applyFont="1" applyBorder="1" applyAlignment="1">
      <alignment horizontal="center"/>
    </xf>
    <xf numFmtId="0" fontId="0" fillId="0" borderId="46" xfId="0" applyFont="1" applyFill="1" applyBorder="1"/>
    <xf numFmtId="0" fontId="8" fillId="0" borderId="46" xfId="8" applyFont="1" applyBorder="1" applyAlignment="1">
      <alignment horizontal="center" vertical="center"/>
    </xf>
    <xf numFmtId="0" fontId="13" fillId="0" borderId="52" xfId="9" applyFill="1" applyBorder="1" applyAlignment="1">
      <alignment horizontal="center" vertical="center"/>
    </xf>
    <xf numFmtId="0" fontId="16" fillId="0" borderId="49" xfId="9" applyFont="1" applyFill="1" applyBorder="1" applyAlignment="1">
      <alignment horizontal="center" vertical="center"/>
    </xf>
    <xf numFmtId="0" fontId="16" fillId="0" borderId="50" xfId="9" applyFont="1" applyFill="1" applyBorder="1" applyAlignment="1">
      <alignment horizontal="center" vertical="center"/>
    </xf>
    <xf numFmtId="0" fontId="12" fillId="0" borderId="75" xfId="9" applyFont="1" applyFill="1" applyBorder="1" applyAlignment="1">
      <alignment horizontal="center" vertical="center"/>
    </xf>
    <xf numFmtId="0" fontId="5" fillId="0" borderId="60" xfId="3" applyFont="1" applyFill="1" applyBorder="1" applyAlignment="1">
      <alignment horizontal="center" vertical="center"/>
    </xf>
    <xf numFmtId="0" fontId="17" fillId="10" borderId="69" xfId="9" applyFont="1" applyFill="1" applyBorder="1" applyAlignment="1">
      <alignment horizontal="center" vertical="center"/>
    </xf>
    <xf numFmtId="0" fontId="8" fillId="0" borderId="69" xfId="9" applyFont="1" applyBorder="1" applyAlignment="1">
      <alignment horizontal="center" vertical="center"/>
    </xf>
    <xf numFmtId="0" fontId="8" fillId="0" borderId="51" xfId="9" applyFont="1" applyBorder="1" applyAlignment="1">
      <alignment horizontal="center" vertical="center"/>
    </xf>
    <xf numFmtId="0" fontId="5" fillId="0" borderId="51" xfId="3" applyFont="1" applyFill="1" applyBorder="1" applyAlignment="1">
      <alignment horizontal="left" vertical="center"/>
    </xf>
    <xf numFmtId="0" fontId="8" fillId="0" borderId="69" xfId="8" applyFont="1" applyBorder="1" applyAlignment="1">
      <alignment horizontal="center" vertical="center"/>
    </xf>
    <xf numFmtId="0" fontId="5" fillId="0" borderId="69" xfId="9" applyFont="1" applyFill="1" applyBorder="1" applyAlignment="1">
      <alignment horizontal="center" vertical="center"/>
    </xf>
    <xf numFmtId="0" fontId="5" fillId="0" borderId="63" xfId="3" applyFont="1" applyFill="1" applyBorder="1" applyAlignment="1">
      <alignment horizontal="center" vertical="center"/>
    </xf>
    <xf numFmtId="0" fontId="17" fillId="10" borderId="80" xfId="9" applyFont="1" applyFill="1" applyBorder="1" applyAlignment="1">
      <alignment horizontal="center" vertical="center"/>
    </xf>
    <xf numFmtId="0" fontId="8" fillId="0" borderId="80" xfId="9" applyFont="1" applyBorder="1" applyAlignment="1">
      <alignment horizontal="center" vertical="center"/>
    </xf>
    <xf numFmtId="0" fontId="8" fillId="0" borderId="57" xfId="9" applyFont="1" applyBorder="1" applyAlignment="1">
      <alignment horizontal="center" vertical="center"/>
    </xf>
    <xf numFmtId="0" fontId="5" fillId="0" borderId="57" xfId="3" applyFont="1" applyFill="1" applyBorder="1" applyAlignment="1">
      <alignment horizontal="left" vertical="center"/>
    </xf>
    <xf numFmtId="0" fontId="8" fillId="0" borderId="80" xfId="8" applyFont="1" applyBorder="1" applyAlignment="1">
      <alignment horizontal="center" vertical="center"/>
    </xf>
    <xf numFmtId="0" fontId="5" fillId="0" borderId="80" xfId="9" applyFont="1" applyFill="1" applyBorder="1" applyAlignment="1">
      <alignment horizontal="center" vertical="center"/>
    </xf>
    <xf numFmtId="0" fontId="5" fillId="0" borderId="66" xfId="3" applyFont="1" applyFill="1" applyBorder="1" applyAlignment="1">
      <alignment horizontal="center" vertical="center"/>
    </xf>
    <xf numFmtId="0" fontId="17" fillId="10" borderId="81" xfId="9" applyFont="1" applyFill="1" applyBorder="1" applyAlignment="1">
      <alignment horizontal="center" vertical="center"/>
    </xf>
    <xf numFmtId="0" fontId="8" fillId="0" borderId="81" xfId="9" applyFont="1" applyBorder="1" applyAlignment="1">
      <alignment horizontal="center" vertical="center"/>
    </xf>
    <xf numFmtId="0" fontId="8" fillId="0" borderId="73" xfId="9" applyFont="1" applyBorder="1" applyAlignment="1">
      <alignment horizontal="center" vertical="center"/>
    </xf>
    <xf numFmtId="0" fontId="5" fillId="0" borderId="73" xfId="3" applyFont="1" applyFill="1" applyBorder="1" applyAlignment="1">
      <alignment horizontal="left" vertical="center"/>
    </xf>
    <xf numFmtId="0" fontId="8" fillId="0" borderId="81" xfId="8" applyFont="1" applyBorder="1" applyAlignment="1">
      <alignment horizontal="center" vertical="center"/>
    </xf>
    <xf numFmtId="0" fontId="5" fillId="0" borderId="81" xfId="9" applyFont="1" applyFill="1" applyBorder="1" applyAlignment="1">
      <alignment horizontal="center" vertical="center"/>
    </xf>
    <xf numFmtId="0" fontId="7" fillId="0" borderId="62" xfId="4" applyFont="1" applyBorder="1" applyAlignment="1">
      <alignment horizontal="center" vertical="center"/>
    </xf>
    <xf numFmtId="0" fontId="6" fillId="0" borderId="69" xfId="4" applyFont="1" applyFill="1" applyBorder="1" applyAlignment="1">
      <alignment horizontal="left" vertical="center"/>
    </xf>
    <xf numFmtId="0" fontId="6" fillId="0" borderId="81" xfId="4" applyFont="1" applyFill="1" applyBorder="1" applyAlignment="1">
      <alignment horizontal="left" vertical="center"/>
    </xf>
    <xf numFmtId="0" fontId="5" fillId="0" borderId="51" xfId="4" applyFont="1" applyFill="1" applyBorder="1" applyAlignment="1">
      <alignment horizontal="left" vertical="center"/>
    </xf>
    <xf numFmtId="0" fontId="8" fillId="0" borderId="51" xfId="8" applyFont="1" applyBorder="1" applyAlignment="1">
      <alignment horizontal="center" vertical="center"/>
    </xf>
    <xf numFmtId="0" fontId="5" fillId="0" borderId="51" xfId="9" applyFont="1" applyFill="1" applyBorder="1" applyAlignment="1">
      <alignment horizontal="center" vertical="center"/>
    </xf>
    <xf numFmtId="0" fontId="7" fillId="0" borderId="66" xfId="4" applyFont="1" applyBorder="1" applyAlignment="1">
      <alignment horizontal="center" vertical="center"/>
    </xf>
    <xf numFmtId="0" fontId="5" fillId="0" borderId="73" xfId="4" applyFont="1" applyFill="1" applyBorder="1" applyAlignment="1">
      <alignment horizontal="left" vertical="center"/>
    </xf>
    <xf numFmtId="0" fontId="8" fillId="0" borderId="73" xfId="8" applyFont="1" applyBorder="1" applyAlignment="1">
      <alignment horizontal="center" vertical="center"/>
    </xf>
    <xf numFmtId="0" fontId="5" fillId="0" borderId="73" xfId="9" applyFont="1" applyFill="1" applyBorder="1" applyAlignment="1">
      <alignment horizontal="center" vertical="center"/>
    </xf>
    <xf numFmtId="0" fontId="13" fillId="0" borderId="73" xfId="9" applyFill="1" applyBorder="1" applyAlignment="1">
      <alignment horizontal="center" vertical="center"/>
    </xf>
    <xf numFmtId="0" fontId="13" fillId="0" borderId="82" xfId="9" applyFill="1" applyBorder="1" applyAlignment="1">
      <alignment horizontal="center" vertical="center"/>
    </xf>
    <xf numFmtId="0" fontId="16" fillId="0" borderId="44" xfId="9" applyFont="1" applyFill="1" applyBorder="1" applyAlignment="1">
      <alignment horizontal="center" vertical="center"/>
    </xf>
    <xf numFmtId="0" fontId="16" fillId="0" borderId="46" xfId="9" applyFont="1" applyFill="1" applyBorder="1" applyAlignment="1">
      <alignment horizontal="center" vertical="center"/>
    </xf>
    <xf numFmtId="0" fontId="16" fillId="0" borderId="82" xfId="9" applyFont="1" applyFill="1" applyBorder="1" applyAlignment="1">
      <alignment horizontal="center" vertical="center"/>
    </xf>
    <xf numFmtId="0" fontId="8" fillId="0" borderId="75" xfId="9" applyFont="1" applyFill="1" applyBorder="1" applyAlignment="1">
      <alignment horizontal="center" vertical="center"/>
    </xf>
    <xf numFmtId="0" fontId="8" fillId="0" borderId="75" xfId="8" applyFont="1" applyFill="1" applyBorder="1" applyAlignment="1">
      <alignment horizontal="center" vertical="center"/>
    </xf>
    <xf numFmtId="0" fontId="8" fillId="0" borderId="75" xfId="8" applyFont="1" applyFill="1" applyBorder="1" applyAlignment="1">
      <alignment vertical="center"/>
    </xf>
    <xf numFmtId="0" fontId="18" fillId="0" borderId="75" xfId="8" applyFont="1" applyBorder="1" applyAlignment="1">
      <alignment horizontal="center"/>
    </xf>
    <xf numFmtId="0" fontId="13" fillId="0" borderId="0" xfId="9" applyAlignment="1">
      <alignment horizontal="center"/>
    </xf>
    <xf numFmtId="0" fontId="16" fillId="0" borderId="44" xfId="9" applyFont="1" applyBorder="1" applyAlignment="1">
      <alignment horizontal="center" vertical="center"/>
    </xf>
    <xf numFmtId="0" fontId="16" fillId="0" borderId="45" xfId="9" applyFont="1" applyBorder="1" applyAlignment="1">
      <alignment horizontal="center" vertical="center"/>
    </xf>
    <xf numFmtId="1" fontId="16" fillId="0" borderId="75" xfId="9" applyNumberFormat="1" applyFont="1" applyBorder="1" applyAlignment="1">
      <alignment horizontal="center" vertical="center"/>
    </xf>
    <xf numFmtId="0" fontId="13" fillId="0" borderId="0" xfId="9" applyAlignment="1">
      <alignment horizontal="center" vertical="center"/>
    </xf>
    <xf numFmtId="0" fontId="13" fillId="0" borderId="0" xfId="9" applyBorder="1"/>
    <xf numFmtId="0" fontId="16" fillId="0" borderId="0" xfId="9" applyFont="1" applyBorder="1" applyAlignment="1">
      <alignment horizontal="center" vertical="center"/>
    </xf>
    <xf numFmtId="1" fontId="16" fillId="0" borderId="0" xfId="9" applyNumberFormat="1" applyFont="1" applyBorder="1" applyAlignment="1">
      <alignment horizontal="center" vertical="center"/>
    </xf>
    <xf numFmtId="0" fontId="13" fillId="0" borderId="0" xfId="9" applyFont="1"/>
    <xf numFmtId="0" fontId="19" fillId="0" borderId="0" xfId="9" applyFont="1"/>
    <xf numFmtId="0" fontId="6" fillId="0" borderId="63" xfId="4" applyFont="1" applyBorder="1" applyAlignment="1">
      <alignment horizontal="center"/>
    </xf>
    <xf numFmtId="0" fontId="6" fillId="0" borderId="63" xfId="4" applyFont="1" applyFill="1" applyBorder="1"/>
    <xf numFmtId="0" fontId="8" fillId="0" borderId="62" xfId="4" applyFont="1" applyFill="1" applyBorder="1" applyAlignment="1">
      <alignment horizontal="center" vertical="center"/>
    </xf>
    <xf numFmtId="0" fontId="6" fillId="0" borderId="66" xfId="4" applyFont="1" applyBorder="1" applyAlignment="1">
      <alignment horizontal="center"/>
    </xf>
    <xf numFmtId="0" fontId="6" fillId="0" borderId="66" xfId="4" applyFont="1" applyFill="1" applyBorder="1"/>
    <xf numFmtId="0" fontId="8" fillId="0" borderId="67" xfId="4" applyFont="1" applyFill="1" applyBorder="1" applyAlignment="1">
      <alignment horizontal="center" vertical="center"/>
    </xf>
    <xf numFmtId="0" fontId="6" fillId="0" borderId="75" xfId="4" applyFont="1" applyFill="1" applyBorder="1" applyAlignment="1">
      <alignment horizontal="center" vertical="center"/>
    </xf>
    <xf numFmtId="0" fontId="8" fillId="0" borderId="75" xfId="4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8" fillId="0" borderId="60" xfId="8" applyFont="1" applyBorder="1" applyAlignment="1">
      <alignment horizontal="center" vertical="center"/>
    </xf>
    <xf numFmtId="0" fontId="5" fillId="0" borderId="69" xfId="9" applyFont="1" applyFill="1" applyBorder="1" applyAlignment="1">
      <alignment horizontal="center" vertical="center"/>
    </xf>
    <xf numFmtId="0" fontId="8" fillId="0" borderId="66" xfId="8" applyFont="1" applyBorder="1" applyAlignment="1">
      <alignment horizontal="center" vertical="center"/>
    </xf>
    <xf numFmtId="0" fontId="5" fillId="0" borderId="66" xfId="9" applyFont="1" applyFill="1" applyBorder="1" applyAlignment="1">
      <alignment horizontal="center" vertical="center"/>
    </xf>
    <xf numFmtId="0" fontId="6" fillId="0" borderId="60" xfId="4" applyFont="1" applyBorder="1" applyAlignment="1">
      <alignment horizontal="center"/>
    </xf>
    <xf numFmtId="0" fontId="8" fillId="0" borderId="60" xfId="4" applyFont="1" applyBorder="1" applyAlignment="1">
      <alignment horizontal="center" vertical="center"/>
    </xf>
    <xf numFmtId="0" fontId="8" fillId="0" borderId="63" xfId="4" applyFont="1" applyBorder="1" applyAlignment="1">
      <alignment horizontal="center" vertical="center"/>
    </xf>
    <xf numFmtId="0" fontId="8" fillId="0" borderId="63" xfId="8" applyFont="1" applyBorder="1" applyAlignment="1">
      <alignment horizontal="center" vertical="center"/>
    </xf>
    <xf numFmtId="0" fontId="5" fillId="0" borderId="71" xfId="9" applyFont="1" applyFill="1" applyBorder="1" applyAlignment="1">
      <alignment horizontal="center" vertical="center"/>
    </xf>
    <xf numFmtId="0" fontId="8" fillId="0" borderId="66" xfId="4" applyFont="1" applyBorder="1" applyAlignment="1">
      <alignment horizontal="center" vertical="center"/>
    </xf>
    <xf numFmtId="0" fontId="5" fillId="0" borderId="73" xfId="9" applyFont="1" applyFill="1" applyBorder="1" applyAlignment="1">
      <alignment horizontal="center" vertical="center"/>
    </xf>
    <xf numFmtId="0" fontId="5" fillId="0" borderId="46" xfId="9" applyFont="1" applyFill="1" applyBorder="1" applyAlignment="1">
      <alignment horizontal="center" vertical="center"/>
    </xf>
    <xf numFmtId="0" fontId="6" fillId="0" borderId="60" xfId="4" applyFont="1" applyBorder="1" applyAlignment="1">
      <alignment horizontal="center" vertical="center"/>
    </xf>
    <xf numFmtId="0" fontId="6" fillId="0" borderId="47" xfId="4" applyFont="1" applyFill="1" applyBorder="1"/>
    <xf numFmtId="0" fontId="5" fillId="0" borderId="69" xfId="3" applyFont="1" applyFill="1" applyBorder="1" applyAlignment="1">
      <alignment horizontal="left" vertical="center"/>
    </xf>
    <xf numFmtId="0" fontId="5" fillId="0" borderId="57" xfId="9" applyFont="1" applyFill="1" applyBorder="1" applyAlignment="1">
      <alignment horizontal="center" vertical="center"/>
    </xf>
    <xf numFmtId="0" fontId="6" fillId="0" borderId="66" xfId="4" applyFont="1" applyBorder="1" applyAlignment="1">
      <alignment horizontal="center" vertical="center"/>
    </xf>
    <xf numFmtId="0" fontId="6" fillId="0" borderId="67" xfId="4" applyFont="1" applyFill="1" applyBorder="1"/>
    <xf numFmtId="0" fontId="5" fillId="0" borderId="81" xfId="3" applyFont="1" applyFill="1" applyBorder="1" applyAlignment="1">
      <alignment horizontal="left" vertical="center"/>
    </xf>
    <xf numFmtId="0" fontId="5" fillId="0" borderId="75" xfId="4" applyFont="1" applyFill="1" applyBorder="1" applyAlignment="1">
      <alignment horizontal="center" vertical="center"/>
    </xf>
    <xf numFmtId="0" fontId="13" fillId="12" borderId="47" xfId="9" applyFill="1" applyBorder="1" applyAlignment="1">
      <alignment horizontal="center" vertical="center"/>
    </xf>
    <xf numFmtId="0" fontId="16" fillId="12" borderId="48" xfId="9" applyFont="1" applyFill="1" applyBorder="1" applyAlignment="1">
      <alignment horizontal="center" vertical="center"/>
    </xf>
    <xf numFmtId="0" fontId="16" fillId="12" borderId="49" xfId="9" applyFont="1" applyFill="1" applyBorder="1" applyAlignment="1">
      <alignment horizontal="center" vertical="center"/>
    </xf>
    <xf numFmtId="0" fontId="16" fillId="12" borderId="50" xfId="9" applyFont="1" applyFill="1" applyBorder="1" applyAlignment="1">
      <alignment horizontal="center" vertical="center"/>
    </xf>
    <xf numFmtId="0" fontId="16" fillId="13" borderId="52" xfId="9" applyFont="1" applyFill="1" applyBorder="1" applyAlignment="1">
      <alignment horizontal="center" vertical="center"/>
    </xf>
    <xf numFmtId="0" fontId="16" fillId="13" borderId="49" xfId="9" applyFont="1" applyFill="1" applyBorder="1" applyAlignment="1">
      <alignment horizontal="center" vertical="center"/>
    </xf>
    <xf numFmtId="0" fontId="16" fillId="13" borderId="50" xfId="9" applyFont="1" applyFill="1" applyBorder="1" applyAlignment="1">
      <alignment horizontal="center" vertical="center"/>
    </xf>
    <xf numFmtId="0" fontId="12" fillId="13" borderId="47" xfId="9" applyFont="1" applyFill="1" applyBorder="1" applyAlignment="1">
      <alignment horizontal="center" vertical="center"/>
    </xf>
    <xf numFmtId="0" fontId="13" fillId="12" borderId="67" xfId="9" applyFill="1" applyBorder="1" applyAlignment="1">
      <alignment horizontal="center" vertical="center"/>
    </xf>
    <xf numFmtId="0" fontId="13" fillId="12" borderId="75" xfId="9" applyFill="1" applyBorder="1" applyAlignment="1">
      <alignment horizontal="center" vertical="center"/>
    </xf>
    <xf numFmtId="0" fontId="17" fillId="10" borderId="73" xfId="9" applyFont="1" applyFill="1" applyBorder="1" applyAlignment="1">
      <alignment horizontal="center" vertical="center"/>
    </xf>
    <xf numFmtId="0" fontId="13" fillId="13" borderId="75" xfId="9" applyFill="1" applyBorder="1" applyAlignment="1">
      <alignment horizontal="center" vertical="center"/>
    </xf>
    <xf numFmtId="0" fontId="12" fillId="13" borderId="67" xfId="9" applyFont="1" applyFill="1" applyBorder="1" applyAlignment="1">
      <alignment horizontal="center" vertical="center"/>
    </xf>
    <xf numFmtId="0" fontId="5" fillId="0" borderId="8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17" fillId="10" borderId="83" xfId="9" applyFont="1" applyFill="1" applyBorder="1" applyAlignment="1">
      <alignment horizontal="center" vertical="center"/>
    </xf>
    <xf numFmtId="0" fontId="5" fillId="0" borderId="9" xfId="9" applyFont="1" applyFill="1" applyBorder="1" applyAlignment="1">
      <alignment horizontal="center" vertical="center"/>
    </xf>
    <xf numFmtId="0" fontId="8" fillId="0" borderId="9" xfId="9" applyFont="1" applyFill="1" applyBorder="1" applyAlignment="1">
      <alignment horizontal="center" vertical="center"/>
    </xf>
    <xf numFmtId="0" fontId="17" fillId="10" borderId="25" xfId="9" applyFont="1" applyFill="1" applyBorder="1" applyAlignment="1">
      <alignment horizontal="center" vertical="center"/>
    </xf>
    <xf numFmtId="0" fontId="8" fillId="0" borderId="13" xfId="9" applyFont="1" applyFill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17" fillId="10" borderId="84" xfId="9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vertical="center"/>
    </xf>
    <xf numFmtId="0" fontId="7" fillId="0" borderId="13" xfId="4" applyFont="1" applyFill="1" applyBorder="1" applyAlignment="1">
      <alignment horizontal="center"/>
    </xf>
    <xf numFmtId="0" fontId="13" fillId="0" borderId="75" xfId="9" applyBorder="1"/>
    <xf numFmtId="0" fontId="20" fillId="0" borderId="44" xfId="4" applyFont="1" applyBorder="1" applyAlignment="1">
      <alignment horizontal="center"/>
    </xf>
    <xf numFmtId="0" fontId="20" fillId="0" borderId="45" xfId="4" applyFont="1" applyBorder="1" applyAlignment="1">
      <alignment horizontal="center"/>
    </xf>
    <xf numFmtId="0" fontId="20" fillId="0" borderId="46" xfId="4" applyFont="1" applyBorder="1" applyAlignment="1">
      <alignment horizontal="center"/>
    </xf>
    <xf numFmtId="0" fontId="4" fillId="0" borderId="75" xfId="4" applyFont="1" applyBorder="1" applyAlignment="1">
      <alignment horizontal="center" vertical="center"/>
    </xf>
    <xf numFmtId="0" fontId="17" fillId="4" borderId="75" xfId="9" applyFont="1" applyFill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5" xfId="4" applyFont="1" applyFill="1" applyBorder="1" applyAlignment="1">
      <alignment horizontal="center" vertical="center"/>
    </xf>
    <xf numFmtId="0" fontId="4" fillId="0" borderId="46" xfId="4" applyFont="1" applyFill="1" applyBorder="1" applyAlignment="1">
      <alignment horizontal="center" vertical="center"/>
    </xf>
    <xf numFmtId="0" fontId="21" fillId="0" borderId="75" xfId="8" applyFont="1" applyFill="1" applyBorder="1" applyAlignment="1">
      <alignment horizontal="center"/>
    </xf>
    <xf numFmtId="0" fontId="22" fillId="0" borderId="75" xfId="9" applyFont="1" applyFill="1" applyBorder="1" applyAlignment="1">
      <alignment horizontal="center" vertical="center"/>
    </xf>
    <xf numFmtId="0" fontId="13" fillId="0" borderId="44" xfId="9" applyBorder="1" applyAlignment="1">
      <alignment horizontal="center"/>
    </xf>
    <xf numFmtId="0" fontId="13" fillId="0" borderId="45" xfId="9" applyBorder="1" applyAlignment="1">
      <alignment horizontal="center"/>
    </xf>
    <xf numFmtId="0" fontId="13" fillId="0" borderId="46" xfId="9" applyBorder="1" applyAlignment="1">
      <alignment horizontal="center"/>
    </xf>
    <xf numFmtId="0" fontId="16" fillId="12" borderId="75" xfId="9" applyFont="1" applyFill="1" applyBorder="1" applyAlignment="1">
      <alignment horizontal="center" vertical="center"/>
    </xf>
    <xf numFmtId="0" fontId="5" fillId="4" borderId="8" xfId="9" applyFont="1" applyFill="1" applyBorder="1" applyAlignment="1">
      <alignment horizontal="center" vertical="center"/>
    </xf>
    <xf numFmtId="0" fontId="5" fillId="0" borderId="8" xfId="4" applyFont="1" applyBorder="1" applyAlignment="1">
      <alignment vertical="center"/>
    </xf>
    <xf numFmtId="0" fontId="7" fillId="0" borderId="8" xfId="4" applyFont="1" applyFill="1" applyBorder="1" applyAlignment="1">
      <alignment horizontal="center"/>
    </xf>
    <xf numFmtId="0" fontId="5" fillId="4" borderId="9" xfId="9" applyFont="1" applyFill="1" applyBorder="1" applyAlignment="1">
      <alignment horizontal="center" vertical="center"/>
    </xf>
    <xf numFmtId="0" fontId="7" fillId="0" borderId="13" xfId="4" applyFont="1" applyBorder="1" applyAlignment="1">
      <alignment horizontal="center"/>
    </xf>
    <xf numFmtId="0" fontId="13" fillId="4" borderId="9" xfId="9" applyFill="1" applyBorder="1" applyAlignment="1">
      <alignment horizontal="center" vertical="center"/>
    </xf>
    <xf numFmtId="0" fontId="5" fillId="6" borderId="13" xfId="3" applyFont="1" applyFill="1" applyBorder="1" applyAlignment="1">
      <alignment horizontal="center" vertical="center"/>
    </xf>
    <xf numFmtId="0" fontId="5" fillId="6" borderId="13" xfId="3" applyFont="1" applyFill="1" applyBorder="1" applyAlignment="1">
      <alignment vertical="center"/>
    </xf>
    <xf numFmtId="0" fontId="5" fillId="0" borderId="13" xfId="3" applyFont="1" applyFill="1" applyBorder="1" applyAlignment="1">
      <alignment horizontal="center"/>
    </xf>
    <xf numFmtId="0" fontId="17" fillId="10" borderId="56" xfId="9" applyFont="1" applyFill="1" applyBorder="1" applyAlignment="1">
      <alignment horizontal="center" vertical="center"/>
    </xf>
    <xf numFmtId="0" fontId="5" fillId="4" borderId="13" xfId="9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6" borderId="13" xfId="3" applyFont="1" applyFill="1" applyBorder="1" applyAlignment="1">
      <alignment horizontal="center" vertical="center"/>
    </xf>
    <xf numFmtId="0" fontId="6" fillId="0" borderId="13" xfId="4" applyFont="1" applyBorder="1" applyAlignment="1">
      <alignment horizontal="left" vertical="center"/>
    </xf>
    <xf numFmtId="0" fontId="8" fillId="0" borderId="84" xfId="4" applyFont="1" applyBorder="1" applyAlignment="1">
      <alignment horizontal="center" vertical="center"/>
    </xf>
    <xf numFmtId="0" fontId="17" fillId="10" borderId="9" xfId="9" applyFont="1" applyFill="1" applyBorder="1" applyAlignment="1">
      <alignment horizontal="center" vertical="center"/>
    </xf>
    <xf numFmtId="0" fontId="8" fillId="0" borderId="27" xfId="9" applyFont="1" applyFill="1" applyBorder="1" applyAlignment="1">
      <alignment horizontal="center" vertical="center"/>
    </xf>
    <xf numFmtId="0" fontId="5" fillId="4" borderId="8" xfId="9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6" borderId="8" xfId="3" applyFont="1" applyFill="1" applyBorder="1" applyAlignment="1">
      <alignment horizontal="center" vertical="center"/>
    </xf>
    <xf numFmtId="0" fontId="6" fillId="0" borderId="8" xfId="4" applyFont="1" applyBorder="1" applyAlignment="1">
      <alignment horizontal="left" vertical="center"/>
    </xf>
    <xf numFmtId="0" fontId="8" fillId="0" borderId="83" xfId="4" applyFont="1" applyBorder="1" applyAlignment="1">
      <alignment horizontal="center" vertical="center"/>
    </xf>
    <xf numFmtId="0" fontId="17" fillId="10" borderId="35" xfId="9" applyFont="1" applyFill="1" applyBorder="1" applyAlignment="1">
      <alignment horizontal="center" vertical="center"/>
    </xf>
    <xf numFmtId="0" fontId="5" fillId="4" borderId="9" xfId="9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5" fillId="6" borderId="9" xfId="3" applyFont="1" applyFill="1" applyBorder="1" applyAlignment="1">
      <alignment vertical="center"/>
    </xf>
    <xf numFmtId="0" fontId="5" fillId="0" borderId="9" xfId="3" applyFont="1" applyFill="1" applyBorder="1" applyAlignment="1">
      <alignment horizontal="center" vertical="center"/>
    </xf>
    <xf numFmtId="0" fontId="17" fillId="10" borderId="74" xfId="9" applyFont="1" applyFill="1" applyBorder="1" applyAlignment="1">
      <alignment horizontal="center" vertical="center"/>
    </xf>
    <xf numFmtId="0" fontId="17" fillId="10" borderId="0" xfId="9" applyFont="1" applyFill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17" fillId="10" borderId="35" xfId="9" applyFont="1" applyFill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5" fillId="6" borderId="13" xfId="3" applyFont="1" applyFill="1" applyBorder="1" applyAlignment="1">
      <alignment horizontal="left" vertical="center"/>
    </xf>
    <xf numFmtId="0" fontId="5" fillId="0" borderId="13" xfId="3" applyFont="1" applyFill="1" applyBorder="1" applyAlignment="1">
      <alignment horizontal="center" vertical="center"/>
    </xf>
    <xf numFmtId="0" fontId="17" fillId="10" borderId="13" xfId="9" applyFont="1" applyFill="1" applyBorder="1" applyAlignment="1">
      <alignment horizontal="center" vertical="center"/>
    </xf>
    <xf numFmtId="0" fontId="5" fillId="4" borderId="55" xfId="9" applyFont="1" applyFill="1" applyBorder="1" applyAlignment="1">
      <alignment horizontal="center" vertical="center"/>
    </xf>
    <xf numFmtId="0" fontId="5" fillId="0" borderId="55" xfId="4" applyFont="1" applyFill="1" applyBorder="1" applyAlignment="1">
      <alignment horizontal="center" vertical="center"/>
    </xf>
    <xf numFmtId="0" fontId="6" fillId="0" borderId="55" xfId="4" applyFont="1" applyBorder="1" applyAlignment="1">
      <alignment horizontal="center" vertical="center"/>
    </xf>
    <xf numFmtId="0" fontId="5" fillId="6" borderId="55" xfId="3" applyFont="1" applyFill="1" applyBorder="1" applyAlignment="1">
      <alignment horizontal="left" vertical="center"/>
    </xf>
    <xf numFmtId="0" fontId="5" fillId="0" borderId="55" xfId="3" applyFont="1" applyFill="1" applyBorder="1" applyAlignment="1">
      <alignment horizontal="center" vertical="center"/>
    </xf>
    <xf numFmtId="0" fontId="17" fillId="10" borderId="55" xfId="9" applyFont="1" applyFill="1" applyBorder="1" applyAlignment="1">
      <alignment horizontal="center" vertical="center"/>
    </xf>
    <xf numFmtId="0" fontId="17" fillId="10" borderId="42" xfId="9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vertical="center"/>
    </xf>
    <xf numFmtId="0" fontId="5" fillId="0" borderId="55" xfId="4" applyFont="1" applyBorder="1" applyAlignment="1">
      <alignment horizontal="center" vertical="center"/>
    </xf>
    <xf numFmtId="0" fontId="5" fillId="0" borderId="55" xfId="4" applyFont="1" applyBorder="1" applyAlignment="1">
      <alignment horizontal="left" vertical="center"/>
    </xf>
    <xf numFmtId="0" fontId="17" fillId="10" borderId="56" xfId="9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0" fontId="5" fillId="0" borderId="8" xfId="4" applyFont="1" applyBorder="1" applyAlignment="1">
      <alignment horizontal="center" vertical="center"/>
    </xf>
    <xf numFmtId="0" fontId="5" fillId="0" borderId="8" xfId="4" applyFont="1" applyBorder="1" applyAlignment="1">
      <alignment horizontal="left" vertical="center"/>
    </xf>
    <xf numFmtId="0" fontId="17" fillId="10" borderId="83" xfId="9" applyFont="1" applyFill="1" applyBorder="1" applyAlignment="1">
      <alignment horizontal="center" vertical="center"/>
    </xf>
    <xf numFmtId="0" fontId="5" fillId="0" borderId="13" xfId="4" applyFont="1" applyBorder="1" applyAlignment="1">
      <alignment vertical="top" wrapText="1"/>
    </xf>
    <xf numFmtId="0" fontId="5" fillId="0" borderId="13" xfId="3" applyFont="1" applyFill="1" applyBorder="1" applyAlignment="1">
      <alignment horizontal="left" vertical="center"/>
    </xf>
    <xf numFmtId="0" fontId="17" fillId="10" borderId="84" xfId="9" applyFont="1" applyFill="1" applyBorder="1" applyAlignment="1">
      <alignment horizontal="center" vertical="center"/>
    </xf>
    <xf numFmtId="0" fontId="5" fillId="0" borderId="55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left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9" xfId="4" applyFont="1" applyFill="1" applyBorder="1"/>
    <xf numFmtId="0" fontId="8" fillId="0" borderId="9" xfId="4" applyFont="1" applyFill="1" applyBorder="1" applyAlignment="1">
      <alignment horizontal="center" vertical="center"/>
    </xf>
    <xf numFmtId="0" fontId="8" fillId="0" borderId="85" xfId="9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17" fillId="10" borderId="8" xfId="9" applyFont="1" applyFill="1" applyBorder="1" applyAlignment="1">
      <alignment horizontal="center" vertical="center"/>
    </xf>
    <xf numFmtId="0" fontId="8" fillId="0" borderId="55" xfId="9" applyFont="1" applyFill="1" applyBorder="1" applyAlignment="1">
      <alignment horizontal="center" vertical="center"/>
    </xf>
    <xf numFmtId="0" fontId="5" fillId="6" borderId="55" xfId="3" applyFont="1" applyFill="1" applyBorder="1" applyAlignment="1">
      <alignment horizontal="center" vertical="center"/>
    </xf>
    <xf numFmtId="0" fontId="5" fillId="6" borderId="55" xfId="3" applyFont="1" applyFill="1" applyBorder="1" applyAlignment="1">
      <alignment vertical="center"/>
    </xf>
    <xf numFmtId="0" fontId="5" fillId="0" borderId="55" xfId="3" applyFont="1" applyFill="1" applyBorder="1" applyAlignment="1">
      <alignment horizontal="center"/>
    </xf>
    <xf numFmtId="0" fontId="17" fillId="10" borderId="8" xfId="9" applyFont="1" applyFill="1" applyBorder="1" applyAlignment="1">
      <alignment horizontal="center" vertical="center"/>
    </xf>
    <xf numFmtId="0" fontId="17" fillId="10" borderId="9" xfId="9" applyFont="1" applyFill="1" applyBorder="1" applyAlignment="1">
      <alignment horizontal="center" vertical="center"/>
    </xf>
    <xf numFmtId="0" fontId="6" fillId="0" borderId="9" xfId="4" applyFont="1" applyBorder="1" applyAlignment="1">
      <alignment horizontal="center"/>
    </xf>
    <xf numFmtId="0" fontId="6" fillId="0" borderId="9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5" fillId="6" borderId="8" xfId="3" applyFont="1" applyFill="1" applyBorder="1" applyAlignment="1">
      <alignment horizontal="left" vertical="center"/>
    </xf>
    <xf numFmtId="0" fontId="5" fillId="4" borderId="13" xfId="9" applyFont="1" applyFill="1" applyBorder="1" applyAlignment="1">
      <alignment horizontal="center" vertical="center"/>
    </xf>
    <xf numFmtId="0" fontId="17" fillId="10" borderId="13" xfId="9" applyFont="1" applyFill="1" applyBorder="1" applyAlignment="1">
      <alignment horizontal="center" vertical="center"/>
    </xf>
    <xf numFmtId="0" fontId="6" fillId="0" borderId="13" xfId="4" applyFont="1" applyBorder="1" applyAlignment="1">
      <alignment horizontal="center"/>
    </xf>
    <xf numFmtId="0" fontId="6" fillId="0" borderId="13" xfId="4" applyFont="1" applyFill="1" applyBorder="1"/>
    <xf numFmtId="0" fontId="8" fillId="0" borderId="13" xfId="4" applyFont="1" applyFill="1" applyBorder="1" applyAlignment="1">
      <alignment horizontal="center" vertical="center"/>
    </xf>
  </cellXfs>
  <cellStyles count="10">
    <cellStyle name="Comma" xfId="1" builtinId="3"/>
    <cellStyle name="Comma [0] 2" xfId="5"/>
    <cellStyle name="Comma [0] 3" xfId="7"/>
    <cellStyle name="Normal" xfId="0" builtinId="0"/>
    <cellStyle name="Normal 2" xfId="3"/>
    <cellStyle name="Normal 3" xfId="8"/>
    <cellStyle name="Normal_KURIKULUM D3 TT TAHUN 2008 - 080708 (Autosaved)" xfId="9"/>
    <cellStyle name="Percent" xfId="2" builtinId="5"/>
    <cellStyle name="Percent 2" xfId="6"/>
    <cellStyle name="TableStyleLigh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file:///L:\smt1\2-PU1233_Fisika%20_Terapan.xls" TargetMode="External"/><Relationship Id="rId7" Type="http://schemas.openxmlformats.org/officeDocument/2006/relationships/hyperlink" Target="file:///L:\smt1\1-PU1213_Matematika_Teknik_I.xls" TargetMode="External"/><Relationship Id="rId2" Type="http://schemas.openxmlformats.org/officeDocument/2006/relationships/hyperlink" Target="file:///L:\smt1\5a-PU1012_Agama_Islam.xls" TargetMode="External"/><Relationship Id="rId1" Type="http://schemas.openxmlformats.org/officeDocument/2006/relationships/hyperlink" Target="file:///L:\smt1\4-PU1112_Bahasa_Indonesia.xls" TargetMode="External"/><Relationship Id="rId6" Type="http://schemas.openxmlformats.org/officeDocument/2006/relationships/hyperlink" Target="file:///L:\smt1\6-PU1132_Bahasa_Inggris_I.xls" TargetMode="External"/><Relationship Id="rId5" Type="http://schemas.openxmlformats.org/officeDocument/2006/relationships/hyperlink" Target="file:///L:\smt1\4-PU1112_Bahasa_Indonesia.xls" TargetMode="External"/><Relationship Id="rId4" Type="http://schemas.openxmlformats.org/officeDocument/2006/relationships/hyperlink" Target="file:///L:\smt1\3-PU1911_Praktikum_Fisika_Terapan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L:\smt1\1-PU1213_Matematika_Teknik_I.xls" TargetMode="External"/><Relationship Id="rId13" Type="http://schemas.openxmlformats.org/officeDocument/2006/relationships/hyperlink" Target="file:///L:\smt1\2-PU1233_Fisika%20_Terapan.xls" TargetMode="External"/><Relationship Id="rId18" Type="http://schemas.openxmlformats.org/officeDocument/2006/relationships/hyperlink" Target="file:///L:\smt1\4-PU1112_Bahasa_Indonesia.xls" TargetMode="External"/><Relationship Id="rId3" Type="http://schemas.openxmlformats.org/officeDocument/2006/relationships/hyperlink" Target="file:///C:\Documents%20and%20Settings\Denny%20Darlis\Application%20Data\Microsoft\Excel\smt1\2-PU1233_Fisika%20_Terapan.xls" TargetMode="External"/><Relationship Id="rId7" Type="http://schemas.openxmlformats.org/officeDocument/2006/relationships/hyperlink" Target="file:///C:\Documents%20and%20Settings\Denny%20Darlis\Application%20Data\Microsoft\Excel\smt1\5a-PU1012_Agama_Islam.xls" TargetMode="External"/><Relationship Id="rId12" Type="http://schemas.openxmlformats.org/officeDocument/2006/relationships/hyperlink" Target="file:///C:\Documents%20and%20Settings\Denny%20Darlis\Application%20Data\Microsoft\Excel\smt1\6-PU1132_Bahasa_Inggris_I.xls" TargetMode="External"/><Relationship Id="rId17" Type="http://schemas.openxmlformats.org/officeDocument/2006/relationships/hyperlink" Target="file:///C:\Documents%20and%20Settings\Denny%20Darlis\Application%20Data\Microsoft\Excel\smt1\4-PU1112_Bahasa_Indonesia.xls" TargetMode="External"/><Relationship Id="rId2" Type="http://schemas.openxmlformats.org/officeDocument/2006/relationships/hyperlink" Target="file:///C:\Documents%20and%20Settings\Denny%20Darlis\Application%20Data\Microsoft\Excel\smt1\1-PU1213_Matematika_Teknik_I.xls" TargetMode="External"/><Relationship Id="rId16" Type="http://schemas.openxmlformats.org/officeDocument/2006/relationships/hyperlink" Target="file:///L:\smt1\6-PU1132_Bahasa_Inggris_I.xls" TargetMode="External"/><Relationship Id="rId1" Type="http://schemas.openxmlformats.org/officeDocument/2006/relationships/hyperlink" Target="file:///C:\Documents%20and%20Settings\Denny%20Darlis\Application%20Data\Microsoft\Excel\smt1\5a-PU1012_Agama_Islam.xls" TargetMode="External"/><Relationship Id="rId6" Type="http://schemas.openxmlformats.org/officeDocument/2006/relationships/hyperlink" Target="file:///C:\Documents%20and%20Settings\Denny%20Darlis\Application%20Data\Microsoft\Excel\smt1\2-PU1233_Fisika%20_Terapan.xls" TargetMode="External"/><Relationship Id="rId11" Type="http://schemas.openxmlformats.org/officeDocument/2006/relationships/hyperlink" Target="file:///C:\Documents%20and%20Settings\Denny%20Darlis\Application%20Data\Microsoft\Excel\smt1\4-PU1112_Bahasa_Indonesia.xls" TargetMode="External"/><Relationship Id="rId5" Type="http://schemas.openxmlformats.org/officeDocument/2006/relationships/hyperlink" Target="file:///L:\smt1\5a-PU1012_Agama_Islam.xls" TargetMode="External"/><Relationship Id="rId15" Type="http://schemas.openxmlformats.org/officeDocument/2006/relationships/hyperlink" Target="file:///L:\smt1\4-PU1112_Bahasa_Indonesia.xls" TargetMode="External"/><Relationship Id="rId10" Type="http://schemas.openxmlformats.org/officeDocument/2006/relationships/hyperlink" Target="file:///C:\Documents%20and%20Settings\Denny%20Darlis\Application%20Data\Microsoft\Excel\smt1\3-PU1911_Praktikum_Fisika_Terapan.xls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file:///C:\Documents%20and%20Settings\Denny%20Darlis\Application%20Data\Microsoft\Excel\smt1\3-PU1911_Praktikum_Fisika_Terapan.xls" TargetMode="External"/><Relationship Id="rId9" Type="http://schemas.openxmlformats.org/officeDocument/2006/relationships/hyperlink" Target="file:///C:\Documents%20and%20Settings\Denny%20Darlis\Application%20Data\Microsoft\Excel\smt1\1-PU1213_Matematika_Teknik_I.xls" TargetMode="External"/><Relationship Id="rId14" Type="http://schemas.openxmlformats.org/officeDocument/2006/relationships/hyperlink" Target="file:///L:\smt1\3-PU1911_Praktikum_Fisika_Terapan.xl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Denny%20Darlis\Application%20Data\Microsoft\Excel\smt1\3-PU1911_Praktikum_Fisika_Terapan.xls" TargetMode="External"/><Relationship Id="rId13" Type="http://schemas.openxmlformats.org/officeDocument/2006/relationships/hyperlink" Target="file:///L:\smt1\4-PU1112_Bahasa_Indonesia.xls" TargetMode="External"/><Relationship Id="rId18" Type="http://schemas.openxmlformats.org/officeDocument/2006/relationships/hyperlink" Target="file:///L:\smt1\6-PU1132_Bahasa_Inggris_I.xls" TargetMode="External"/><Relationship Id="rId3" Type="http://schemas.openxmlformats.org/officeDocument/2006/relationships/hyperlink" Target="file:///C:\Documents%20and%20Settings\Denny%20Darlis\Application%20Data\Microsoft\Excel\smt1\2-PU1233_Fisika%20_Terapan.xls" TargetMode="External"/><Relationship Id="rId7" Type="http://schemas.openxmlformats.org/officeDocument/2006/relationships/hyperlink" Target="file:///C:\Documents%20and%20Settings\Denny%20Darlis\Application%20Data\Microsoft\Excel\smt1\1-PU1213_Matematika_Teknik_I.xls" TargetMode="External"/><Relationship Id="rId12" Type="http://schemas.openxmlformats.org/officeDocument/2006/relationships/hyperlink" Target="file:///L:\smt1\5a-PU1012_Agama_Islam.xls" TargetMode="External"/><Relationship Id="rId17" Type="http://schemas.openxmlformats.org/officeDocument/2006/relationships/hyperlink" Target="file:///L:\smt1\4-PU1112_Bahasa_Indonesia.xls" TargetMode="External"/><Relationship Id="rId2" Type="http://schemas.openxmlformats.org/officeDocument/2006/relationships/hyperlink" Target="file:///C:\Documents%20and%20Settings\Denny%20Darlis\Application%20Data\Microsoft\Excel\smt1\1-PU1213_Matematika_Teknik_I.xls" TargetMode="External"/><Relationship Id="rId16" Type="http://schemas.openxmlformats.org/officeDocument/2006/relationships/hyperlink" Target="file:///L:\smt1\3-PU1911_Praktikum_Fisika_Terapan.xls" TargetMode="External"/><Relationship Id="rId1" Type="http://schemas.openxmlformats.org/officeDocument/2006/relationships/hyperlink" Target="file:///C:\Documents%20and%20Settings\Denny%20Darlis\Application%20Data\Microsoft\Excel\smt1\5a-PU1012_Agama_Islam.xls" TargetMode="External"/><Relationship Id="rId6" Type="http://schemas.openxmlformats.org/officeDocument/2006/relationships/hyperlink" Target="file:///C:\Documents%20and%20Settings\Denny%20Darlis\Application%20Data\Microsoft\Excel\smt1\5a-PU1012_Agama_Islam.xls" TargetMode="External"/><Relationship Id="rId11" Type="http://schemas.openxmlformats.org/officeDocument/2006/relationships/hyperlink" Target="file:///C:\Documents%20and%20Settings\Denny%20Darlis\Application%20Data\Microsoft\Excel\smt1\4-PU1112_Bahasa_Indonesia.xls" TargetMode="External"/><Relationship Id="rId5" Type="http://schemas.openxmlformats.org/officeDocument/2006/relationships/hyperlink" Target="file:///C:\Documents%20and%20Settings\Denny%20Darlis\Application%20Data\Microsoft\Excel\smt1\2-PU1233_Fisika%20_Terapan.xls" TargetMode="External"/><Relationship Id="rId15" Type="http://schemas.openxmlformats.org/officeDocument/2006/relationships/hyperlink" Target="file:///L:\smt1\2-PU1233_Fisika%20_Terapan.xls" TargetMode="External"/><Relationship Id="rId10" Type="http://schemas.openxmlformats.org/officeDocument/2006/relationships/hyperlink" Target="file:///C:\Documents%20and%20Settings\Denny%20Darlis\Application%20Data\Microsoft\Excel\smt1\6-PU1132_Bahasa_Inggris_I.xls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file:///C:\Documents%20and%20Settings\Denny%20Darlis\Application%20Data\Microsoft\Excel\smt1\3-PU1911_Praktikum_Fisika_Terapan.xls" TargetMode="External"/><Relationship Id="rId9" Type="http://schemas.openxmlformats.org/officeDocument/2006/relationships/hyperlink" Target="file:///C:\Documents%20and%20Settings\Denny%20Darlis\Application%20Data\Microsoft\Excel\smt1\4-PU1112_Bahasa_Indonesia.xls" TargetMode="External"/><Relationship Id="rId14" Type="http://schemas.openxmlformats.org/officeDocument/2006/relationships/hyperlink" Target="file:///L:\smt1\1-PU1213_Matematika_Teknik_I.xl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Denny%20Darlis\Application%20Data\Microsoft\Excel\smt1\5a-PU1012_Agama_Islam.xls" TargetMode="External"/><Relationship Id="rId13" Type="http://schemas.openxmlformats.org/officeDocument/2006/relationships/hyperlink" Target="file:///L:\smt1\5a-PU1012_Agama_Islam.xls" TargetMode="External"/><Relationship Id="rId18" Type="http://schemas.openxmlformats.org/officeDocument/2006/relationships/hyperlink" Target="file:///L:\smt1\6-PU1132_Bahasa_Inggris_I.xls" TargetMode="External"/><Relationship Id="rId3" Type="http://schemas.openxmlformats.org/officeDocument/2006/relationships/hyperlink" Target="file:///C:\Documents%20and%20Settings\Denny%20Darlis\Application%20Data\Microsoft\Excel\smt1\5a-PU1012_Agama_Islam.xls" TargetMode="External"/><Relationship Id="rId7" Type="http://schemas.openxmlformats.org/officeDocument/2006/relationships/hyperlink" Target="file:///C:\Documents%20and%20Settings\Denny%20Darlis\Application%20Data\Microsoft\Excel\smt1\3-PU1911_Praktikum_Fisika_Terapan.xls" TargetMode="External"/><Relationship Id="rId12" Type="http://schemas.openxmlformats.org/officeDocument/2006/relationships/hyperlink" Target="file:///C:\Documents%20and%20Settings\Denny%20Darlis\Application%20Data\Microsoft\Excel\smt1\1-PU1213_Matematika_Teknik_I.xls" TargetMode="External"/><Relationship Id="rId17" Type="http://schemas.openxmlformats.org/officeDocument/2006/relationships/hyperlink" Target="file:///L:\smt1\4-PU1112_Bahasa_Indonesia.xls" TargetMode="External"/><Relationship Id="rId2" Type="http://schemas.openxmlformats.org/officeDocument/2006/relationships/hyperlink" Target="file:///C:\Documents%20and%20Settings\Denny%20Darlis\Application%20Data\Microsoft\Excel\smt1\4-PU1112_Bahasa_Indonesia.xls" TargetMode="External"/><Relationship Id="rId16" Type="http://schemas.openxmlformats.org/officeDocument/2006/relationships/hyperlink" Target="file:///L:\smt1\1-PU1213_Matematika_Teknik_I.xls" TargetMode="External"/><Relationship Id="rId1" Type="http://schemas.openxmlformats.org/officeDocument/2006/relationships/hyperlink" Target="file:///L:\smt1\4-PU1112_Bahasa_Indonesia.xls" TargetMode="External"/><Relationship Id="rId6" Type="http://schemas.openxmlformats.org/officeDocument/2006/relationships/hyperlink" Target="file:///C:\Documents%20and%20Settings\Denny%20Darlis\Application%20Data\Microsoft\Excel\smt1\2-PU1233_Fisika%20_Terapan.xls" TargetMode="External"/><Relationship Id="rId11" Type="http://schemas.openxmlformats.org/officeDocument/2006/relationships/hyperlink" Target="file:///C:\Documents%20and%20Settings\Denny%20Darlis\Application%20Data\Microsoft\Excel\smt1\6-PU1132_Bahasa_Inggris_I.xls" TargetMode="External"/><Relationship Id="rId5" Type="http://schemas.openxmlformats.org/officeDocument/2006/relationships/hyperlink" Target="file:///C:\Documents%20and%20Settings\Denny%20Darlis\Application%20Data\Microsoft\Excel\smt1\2-PU1233_Fisika%20_Terapan.xls" TargetMode="External"/><Relationship Id="rId15" Type="http://schemas.openxmlformats.org/officeDocument/2006/relationships/hyperlink" Target="file:///L:\smt1\3-PU1911_Praktikum_Fisika_Terapan.xls" TargetMode="External"/><Relationship Id="rId10" Type="http://schemas.openxmlformats.org/officeDocument/2006/relationships/hyperlink" Target="file:///C:\Documents%20and%20Settings\Denny%20Darlis\Application%20Data\Microsoft\Excel\smt1\4-PU1112_Bahasa_Indonesia.xls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file:///C:\Documents%20and%20Settings\Denny%20Darlis\Application%20Data\Microsoft\Excel\smt1\1-PU1213_Matematika_Teknik_I.xls" TargetMode="External"/><Relationship Id="rId9" Type="http://schemas.openxmlformats.org/officeDocument/2006/relationships/hyperlink" Target="file:///C:\Documents%20and%20Settings\Denny%20Darlis\Application%20Data\Microsoft\Excel\smt1\3-PU1911_Praktikum_Fisika_Terapan.xls" TargetMode="External"/><Relationship Id="rId14" Type="http://schemas.openxmlformats.org/officeDocument/2006/relationships/hyperlink" Target="file:///L:\smt1\2-PU1233_Fisika%20_Terapan.xl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Denny%20Darlis\Application%20Data\Microsoft\Excel\smt1\3-PU1911_Praktikum_Fisika_Terapan.xls" TargetMode="External"/><Relationship Id="rId13" Type="http://schemas.openxmlformats.org/officeDocument/2006/relationships/hyperlink" Target="file:///L:\smt1\5a-PU1012_Agama_Islam.xls" TargetMode="External"/><Relationship Id="rId18" Type="http://schemas.openxmlformats.org/officeDocument/2006/relationships/hyperlink" Target="file:///L:\smt1\6-PU1132_Bahasa_Inggris_I.xls" TargetMode="External"/><Relationship Id="rId3" Type="http://schemas.openxmlformats.org/officeDocument/2006/relationships/hyperlink" Target="file:///C:\Documents%20and%20Settings\Denny%20Darlis\Application%20Data\Microsoft\Excel\smt1\1-PU1213_Matematika_Teknik_I.xls" TargetMode="External"/><Relationship Id="rId7" Type="http://schemas.openxmlformats.org/officeDocument/2006/relationships/hyperlink" Target="file:///C:\Documents%20and%20Settings\Denny%20Darlis\Application%20Data\Microsoft\Excel\smt1\5a-PU1012_Agama_Islam.xls" TargetMode="External"/><Relationship Id="rId12" Type="http://schemas.openxmlformats.org/officeDocument/2006/relationships/hyperlink" Target="file:///L:\smt1\4-PU1112_Bahasa_Indonesia.xls" TargetMode="External"/><Relationship Id="rId17" Type="http://schemas.openxmlformats.org/officeDocument/2006/relationships/hyperlink" Target="file:///L:\smt1\4-PU1112_Bahasa_Indonesia.xls" TargetMode="External"/><Relationship Id="rId2" Type="http://schemas.openxmlformats.org/officeDocument/2006/relationships/hyperlink" Target="file:///C:\Documents%20and%20Settings\Denny%20Darlis\Application%20Data\Microsoft\Excel\smt1\5a-PU1012_Agama_Islam.xls" TargetMode="External"/><Relationship Id="rId16" Type="http://schemas.openxmlformats.org/officeDocument/2006/relationships/hyperlink" Target="file:///L:\smt1\1-PU1213_Matematika_Teknik_I.xls" TargetMode="External"/><Relationship Id="rId1" Type="http://schemas.openxmlformats.org/officeDocument/2006/relationships/hyperlink" Target="file:///C:\Documents%20and%20Settings\Denny%20Darlis\Application%20Data\Microsoft\Excel\smt1\4-PU1112_Bahasa_Indonesia.xls" TargetMode="External"/><Relationship Id="rId6" Type="http://schemas.openxmlformats.org/officeDocument/2006/relationships/hyperlink" Target="file:///C:\Documents%20and%20Settings\Denny%20Darlis\Application%20Data\Microsoft\Excel\smt1\3-PU1911_Praktikum_Fisika_Terapan.xls" TargetMode="External"/><Relationship Id="rId11" Type="http://schemas.openxmlformats.org/officeDocument/2006/relationships/hyperlink" Target="file:///C:\Documents%20and%20Settings\Denny%20Darlis\Application%20Data\Microsoft\Excel\smt1\1-PU1213_Matematika_Teknik_I.xls" TargetMode="External"/><Relationship Id="rId5" Type="http://schemas.openxmlformats.org/officeDocument/2006/relationships/hyperlink" Target="file:///C:\Documents%20and%20Settings\Denny%20Darlis\Application%20Data\Microsoft\Excel\smt1\2-PU1233_Fisika%20_Terapan.xls" TargetMode="External"/><Relationship Id="rId15" Type="http://schemas.openxmlformats.org/officeDocument/2006/relationships/hyperlink" Target="file:///L:\smt1\3-PU1911_Praktikum_Fisika_Terapan.xls" TargetMode="External"/><Relationship Id="rId10" Type="http://schemas.openxmlformats.org/officeDocument/2006/relationships/hyperlink" Target="file:///C:\Documents%20and%20Settings\Denny%20Darlis\Application%20Data\Microsoft\Excel\smt1\6-PU1132_Bahasa_Inggris_I.xls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file:///C:\Documents%20and%20Settings\Denny%20Darlis\Application%20Data\Microsoft\Excel\smt1\2-PU1233_Fisika%20_Terapan.xls" TargetMode="External"/><Relationship Id="rId9" Type="http://schemas.openxmlformats.org/officeDocument/2006/relationships/hyperlink" Target="file:///C:\Documents%20and%20Settings\Denny%20Darlis\Application%20Data\Microsoft\Excel\smt1\4-PU1112_Bahasa_Indonesia.xls" TargetMode="External"/><Relationship Id="rId14" Type="http://schemas.openxmlformats.org/officeDocument/2006/relationships/hyperlink" Target="file:///L:\smt1\2-PU1233_Fisika%20_Terapan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zoomScaleSheetLayoutView="100" zoomScalePageLayoutView="40" workbookViewId="0">
      <selection activeCell="D121" sqref="D121"/>
    </sheetView>
  </sheetViews>
  <sheetFormatPr defaultRowHeight="15"/>
  <cols>
    <col min="1" max="2" width="3.5703125" style="2" bestFit="1" customWidth="1"/>
    <col min="3" max="3" width="8" style="2" bestFit="1" customWidth="1"/>
    <col min="4" max="4" width="49.7109375" style="2" bestFit="1" customWidth="1"/>
    <col min="5" max="5" width="4.140625" style="2" bestFit="1" customWidth="1"/>
    <col min="6" max="6" width="7.140625" style="2" bestFit="1" customWidth="1"/>
    <col min="7" max="7" width="10" style="2" bestFit="1" customWidth="1"/>
    <col min="8" max="8" width="8.140625" style="2" bestFit="1" customWidth="1"/>
    <col min="9" max="9" width="7.140625" style="2" bestFit="1" customWidth="1"/>
    <col min="10" max="10" width="8.140625" style="2" bestFit="1" customWidth="1"/>
    <col min="11" max="11" width="11.140625" style="2" bestFit="1" customWidth="1"/>
    <col min="12" max="12" width="10.5703125" style="2" customWidth="1"/>
    <col min="13" max="13" width="22.7109375" style="2" customWidth="1"/>
    <col min="14" max="16384" width="9.140625" style="2"/>
  </cols>
  <sheetData>
    <row r="1" spans="1:17">
      <c r="A1" s="1" t="s">
        <v>0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7">
      <c r="A2" s="5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</row>
    <row r="3" spans="1:17" ht="15.75" thickBot="1"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</row>
    <row r="4" spans="1:17">
      <c r="A4" s="6" t="s">
        <v>1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8"/>
      <c r="H4" s="8"/>
      <c r="I4" s="8"/>
      <c r="J4" s="7" t="s">
        <v>6</v>
      </c>
      <c r="K4" s="9" t="s">
        <v>7</v>
      </c>
      <c r="L4" s="3"/>
      <c r="N4" s="3"/>
    </row>
    <row r="5" spans="1:17" ht="15.75" thickBot="1">
      <c r="A5" s="10"/>
      <c r="B5" s="11"/>
      <c r="C5" s="11"/>
      <c r="D5" s="11"/>
      <c r="E5" s="11"/>
      <c r="F5" s="12" t="s">
        <v>8</v>
      </c>
      <c r="G5" s="12" t="s">
        <v>9</v>
      </c>
      <c r="H5" s="12" t="s">
        <v>10</v>
      </c>
      <c r="I5" s="12" t="s">
        <v>11</v>
      </c>
      <c r="J5" s="11"/>
      <c r="K5" s="13"/>
      <c r="N5" s="14"/>
    </row>
    <row r="6" spans="1:17">
      <c r="A6" s="15">
        <v>1</v>
      </c>
      <c r="B6" s="16">
        <v>1</v>
      </c>
      <c r="C6" s="17" t="s">
        <v>12</v>
      </c>
      <c r="D6" s="18" t="s">
        <v>13</v>
      </c>
      <c r="E6" s="19">
        <v>2</v>
      </c>
      <c r="F6" s="20">
        <v>1</v>
      </c>
      <c r="G6" s="20">
        <v>0</v>
      </c>
      <c r="H6" s="20">
        <v>2</v>
      </c>
      <c r="I6" s="20">
        <v>0</v>
      </c>
      <c r="J6" s="20">
        <f>F6+H6+G6</f>
        <v>3</v>
      </c>
      <c r="K6" s="21" t="s">
        <v>14</v>
      </c>
      <c r="L6" s="5"/>
      <c r="N6" s="3"/>
    </row>
    <row r="7" spans="1:17">
      <c r="A7" s="15"/>
      <c r="B7" s="16"/>
      <c r="C7" s="17" t="s">
        <v>15</v>
      </c>
      <c r="D7" s="22" t="s">
        <v>16</v>
      </c>
      <c r="E7" s="19">
        <v>2</v>
      </c>
      <c r="F7" s="20">
        <v>1</v>
      </c>
      <c r="G7" s="20">
        <v>0</v>
      </c>
      <c r="H7" s="20">
        <v>2</v>
      </c>
      <c r="I7" s="20">
        <v>0</v>
      </c>
      <c r="J7" s="20">
        <f t="shared" ref="J7:J18" si="0">F7+H7+G7</f>
        <v>3</v>
      </c>
      <c r="K7" s="21" t="s">
        <v>14</v>
      </c>
      <c r="L7" s="5"/>
      <c r="N7" s="3"/>
    </row>
    <row r="8" spans="1:17">
      <c r="A8" s="15"/>
      <c r="B8" s="16"/>
      <c r="C8" s="17" t="s">
        <v>17</v>
      </c>
      <c r="D8" s="22" t="s">
        <v>18</v>
      </c>
      <c r="E8" s="19">
        <v>2</v>
      </c>
      <c r="F8" s="20">
        <v>1</v>
      </c>
      <c r="G8" s="20">
        <v>0</v>
      </c>
      <c r="H8" s="20">
        <v>2</v>
      </c>
      <c r="I8" s="20">
        <v>0</v>
      </c>
      <c r="J8" s="20">
        <f t="shared" si="0"/>
        <v>3</v>
      </c>
      <c r="K8" s="21" t="s">
        <v>14</v>
      </c>
      <c r="L8" s="5"/>
      <c r="N8" s="3"/>
    </row>
    <row r="9" spans="1:17">
      <c r="A9" s="15"/>
      <c r="B9" s="16"/>
      <c r="C9" s="17" t="s">
        <v>19</v>
      </c>
      <c r="D9" s="22" t="s">
        <v>20</v>
      </c>
      <c r="E9" s="19">
        <v>2</v>
      </c>
      <c r="F9" s="20">
        <v>1</v>
      </c>
      <c r="G9" s="20">
        <v>0</v>
      </c>
      <c r="H9" s="20">
        <v>2</v>
      </c>
      <c r="I9" s="20">
        <v>0</v>
      </c>
      <c r="J9" s="20">
        <f t="shared" si="0"/>
        <v>3</v>
      </c>
      <c r="K9" s="21" t="s">
        <v>14</v>
      </c>
      <c r="L9" s="5"/>
      <c r="N9" s="3"/>
    </row>
    <row r="10" spans="1:17">
      <c r="A10" s="15"/>
      <c r="B10" s="16"/>
      <c r="C10" s="17" t="s">
        <v>21</v>
      </c>
      <c r="D10" s="22" t="s">
        <v>22</v>
      </c>
      <c r="E10" s="19">
        <v>2</v>
      </c>
      <c r="F10" s="20">
        <v>1</v>
      </c>
      <c r="G10" s="20">
        <v>0</v>
      </c>
      <c r="H10" s="20">
        <v>2</v>
      </c>
      <c r="I10" s="20">
        <v>0</v>
      </c>
      <c r="J10" s="20">
        <f t="shared" si="0"/>
        <v>3</v>
      </c>
      <c r="K10" s="21" t="s">
        <v>14</v>
      </c>
      <c r="L10" s="5"/>
      <c r="N10" s="3"/>
    </row>
    <row r="11" spans="1:17">
      <c r="A11" s="15"/>
      <c r="B11" s="16"/>
      <c r="C11" s="17" t="s">
        <v>23</v>
      </c>
      <c r="D11" s="22" t="s">
        <v>24</v>
      </c>
      <c r="E11" s="19">
        <v>2</v>
      </c>
      <c r="F11" s="20">
        <v>1</v>
      </c>
      <c r="G11" s="20">
        <v>0</v>
      </c>
      <c r="H11" s="20">
        <v>2</v>
      </c>
      <c r="I11" s="20">
        <v>0</v>
      </c>
      <c r="J11" s="20">
        <f t="shared" si="0"/>
        <v>3</v>
      </c>
      <c r="K11" s="21" t="s">
        <v>14</v>
      </c>
      <c r="L11" s="5"/>
      <c r="N11" s="3"/>
    </row>
    <row r="12" spans="1:17">
      <c r="A12" s="23">
        <v>2</v>
      </c>
      <c r="B12" s="24">
        <v>2</v>
      </c>
      <c r="C12" s="25" t="s">
        <v>25</v>
      </c>
      <c r="D12" s="26" t="s">
        <v>26</v>
      </c>
      <c r="E12" s="27">
        <v>2</v>
      </c>
      <c r="F12" s="28">
        <v>1</v>
      </c>
      <c r="G12" s="28">
        <v>2</v>
      </c>
      <c r="H12" s="28">
        <v>0</v>
      </c>
      <c r="I12" s="28">
        <v>0</v>
      </c>
      <c r="J12" s="28">
        <f t="shared" si="0"/>
        <v>3</v>
      </c>
      <c r="K12" s="29" t="s">
        <v>27</v>
      </c>
      <c r="L12" s="5"/>
    </row>
    <row r="13" spans="1:17">
      <c r="A13" s="23">
        <v>3</v>
      </c>
      <c r="B13" s="24">
        <v>3</v>
      </c>
      <c r="C13" s="25" t="s">
        <v>28</v>
      </c>
      <c r="D13" s="30" t="s">
        <v>29</v>
      </c>
      <c r="E13" s="27">
        <v>2</v>
      </c>
      <c r="F13" s="31">
        <v>1</v>
      </c>
      <c r="G13" s="31">
        <v>2</v>
      </c>
      <c r="H13" s="31">
        <v>0</v>
      </c>
      <c r="I13" s="31">
        <v>0</v>
      </c>
      <c r="J13" s="28">
        <f t="shared" si="0"/>
        <v>3</v>
      </c>
      <c r="K13" s="29" t="s">
        <v>27</v>
      </c>
      <c r="L13" s="3"/>
      <c r="Q13" s="1"/>
    </row>
    <row r="14" spans="1:17">
      <c r="A14" s="23">
        <v>4</v>
      </c>
      <c r="B14" s="24">
        <v>4</v>
      </c>
      <c r="C14" s="32" t="s">
        <v>30</v>
      </c>
      <c r="D14" s="30" t="s">
        <v>31</v>
      </c>
      <c r="E14" s="27">
        <v>3</v>
      </c>
      <c r="F14" s="28">
        <v>2</v>
      </c>
      <c r="G14" s="28">
        <v>2</v>
      </c>
      <c r="H14" s="28">
        <v>0</v>
      </c>
      <c r="I14" s="28">
        <v>0</v>
      </c>
      <c r="J14" s="28">
        <f t="shared" si="0"/>
        <v>4</v>
      </c>
      <c r="K14" s="29" t="s">
        <v>27</v>
      </c>
      <c r="L14" s="3"/>
      <c r="Q14" s="3"/>
    </row>
    <row r="15" spans="1:17">
      <c r="A15" s="23">
        <v>5</v>
      </c>
      <c r="B15" s="24">
        <v>5</v>
      </c>
      <c r="C15" s="32" t="s">
        <v>32</v>
      </c>
      <c r="D15" s="33" t="s">
        <v>33</v>
      </c>
      <c r="E15" s="34">
        <v>1</v>
      </c>
      <c r="F15" s="28">
        <v>0</v>
      </c>
      <c r="G15" s="28">
        <v>0</v>
      </c>
      <c r="H15" s="28">
        <v>3</v>
      </c>
      <c r="I15" s="28">
        <v>0</v>
      </c>
      <c r="J15" s="28">
        <f>F15+H15+G15</f>
        <v>3</v>
      </c>
      <c r="K15" s="29" t="s">
        <v>34</v>
      </c>
      <c r="L15" s="3"/>
      <c r="Q15" s="3"/>
    </row>
    <row r="16" spans="1:17">
      <c r="A16" s="23">
        <v>6</v>
      </c>
      <c r="B16" s="35">
        <v>6</v>
      </c>
      <c r="C16" s="36" t="s">
        <v>35</v>
      </c>
      <c r="D16" s="37" t="s">
        <v>36</v>
      </c>
      <c r="E16" s="38">
        <v>2</v>
      </c>
      <c r="F16" s="28">
        <v>1</v>
      </c>
      <c r="G16" s="28">
        <v>2</v>
      </c>
      <c r="H16" s="28">
        <v>0</v>
      </c>
      <c r="I16" s="28">
        <v>0</v>
      </c>
      <c r="J16" s="28">
        <f>F16+H16+G16</f>
        <v>3</v>
      </c>
      <c r="K16" s="29" t="s">
        <v>14</v>
      </c>
      <c r="L16" s="3"/>
      <c r="Q16" s="3"/>
    </row>
    <row r="17" spans="1:17">
      <c r="A17" s="23">
        <v>7</v>
      </c>
      <c r="B17" s="35">
        <v>7</v>
      </c>
      <c r="C17" s="34" t="s">
        <v>37</v>
      </c>
      <c r="D17" s="37" t="s">
        <v>38</v>
      </c>
      <c r="E17" s="38">
        <v>1</v>
      </c>
      <c r="F17" s="28">
        <v>0</v>
      </c>
      <c r="G17" s="28">
        <v>0</v>
      </c>
      <c r="H17" s="28">
        <v>3</v>
      </c>
      <c r="I17" s="28">
        <v>0</v>
      </c>
      <c r="J17" s="28">
        <f t="shared" si="0"/>
        <v>3</v>
      </c>
      <c r="K17" s="29" t="s">
        <v>34</v>
      </c>
      <c r="L17" s="3"/>
      <c r="Q17" s="3"/>
    </row>
    <row r="18" spans="1:17">
      <c r="A18" s="23">
        <v>8</v>
      </c>
      <c r="B18" s="35">
        <v>8</v>
      </c>
      <c r="C18" s="19" t="s">
        <v>39</v>
      </c>
      <c r="D18" s="37" t="s">
        <v>40</v>
      </c>
      <c r="E18" s="38">
        <v>2</v>
      </c>
      <c r="F18" s="28">
        <v>1</v>
      </c>
      <c r="G18" s="28">
        <v>2</v>
      </c>
      <c r="H18" s="28">
        <v>0</v>
      </c>
      <c r="I18" s="28">
        <v>0</v>
      </c>
      <c r="J18" s="28">
        <f t="shared" si="0"/>
        <v>3</v>
      </c>
      <c r="K18" s="29" t="s">
        <v>41</v>
      </c>
      <c r="L18" s="3"/>
      <c r="Q18" s="3"/>
    </row>
    <row r="19" spans="1:17" s="39" customFormat="1">
      <c r="A19" s="23">
        <v>9</v>
      </c>
      <c r="B19" s="35">
        <v>9</v>
      </c>
      <c r="C19" s="34" t="s">
        <v>42</v>
      </c>
      <c r="D19" s="33" t="s">
        <v>43</v>
      </c>
      <c r="E19" s="34">
        <v>2</v>
      </c>
      <c r="F19" s="28">
        <v>1</v>
      </c>
      <c r="G19" s="28">
        <v>2</v>
      </c>
      <c r="H19" s="28">
        <v>0</v>
      </c>
      <c r="I19" s="28">
        <v>0</v>
      </c>
      <c r="J19" s="28">
        <f>F19+H19+G19</f>
        <v>3</v>
      </c>
      <c r="K19" s="29" t="s">
        <v>41</v>
      </c>
      <c r="L19" s="4"/>
      <c r="Q19" s="3"/>
    </row>
    <row r="20" spans="1:17" s="39" customFormat="1">
      <c r="A20" s="23">
        <v>10</v>
      </c>
      <c r="B20" s="35">
        <v>10</v>
      </c>
      <c r="C20" s="40" t="s">
        <v>44</v>
      </c>
      <c r="D20" s="41" t="s">
        <v>45</v>
      </c>
      <c r="E20" s="35">
        <v>2</v>
      </c>
      <c r="F20" s="28">
        <v>2</v>
      </c>
      <c r="G20" s="28">
        <v>0</v>
      </c>
      <c r="H20" s="28">
        <v>0</v>
      </c>
      <c r="I20" s="28">
        <v>0</v>
      </c>
      <c r="J20" s="28">
        <f>SUM(F20:I20)</f>
        <v>2</v>
      </c>
      <c r="K20" s="29" t="s">
        <v>14</v>
      </c>
      <c r="L20" s="4"/>
      <c r="Q20" s="3"/>
    </row>
    <row r="21" spans="1:17" s="39" customFormat="1">
      <c r="A21" s="42"/>
      <c r="B21" s="34"/>
      <c r="C21" s="37"/>
      <c r="D21" s="43"/>
      <c r="E21" s="24"/>
      <c r="F21" s="28"/>
      <c r="G21" s="28"/>
      <c r="H21" s="28"/>
      <c r="I21" s="28"/>
      <c r="J21" s="28"/>
      <c r="K21" s="29"/>
      <c r="L21" s="4"/>
    </row>
    <row r="22" spans="1:17">
      <c r="A22" s="44"/>
      <c r="B22" s="45"/>
      <c r="C22" s="45"/>
      <c r="D22" s="46" t="s">
        <v>46</v>
      </c>
      <c r="E22" s="45" t="s">
        <v>47</v>
      </c>
      <c r="F22" s="45">
        <f>SUM(F11:F20)</f>
        <v>10</v>
      </c>
      <c r="G22" s="45">
        <f>SUM(G11:G20)</f>
        <v>12</v>
      </c>
      <c r="H22" s="45">
        <f>SUM(H11:H20)</f>
        <v>8</v>
      </c>
      <c r="I22" s="45">
        <f>SUM(I11:I20)</f>
        <v>0</v>
      </c>
      <c r="J22" s="47">
        <f>SUM(J11:J20)</f>
        <v>30</v>
      </c>
      <c r="K22" s="48"/>
      <c r="L22" s="3"/>
    </row>
    <row r="23" spans="1:17">
      <c r="A23" s="44"/>
      <c r="B23" s="45"/>
      <c r="C23" s="45"/>
      <c r="D23" s="46" t="s">
        <v>48</v>
      </c>
      <c r="E23" s="47">
        <f>SUM(E11:E20)</f>
        <v>19</v>
      </c>
      <c r="F23" s="45">
        <f>SUM(F6,F12,F13,F14,F16,F18,F19,F20)</f>
        <v>10</v>
      </c>
      <c r="G23" s="45">
        <f>G22/2</f>
        <v>6</v>
      </c>
      <c r="H23" s="49">
        <f>(H22/2-1)</f>
        <v>3</v>
      </c>
      <c r="I23" s="45">
        <f>I22</f>
        <v>0</v>
      </c>
      <c r="J23" s="45" t="s">
        <v>47</v>
      </c>
      <c r="K23" s="29"/>
      <c r="L23" s="3"/>
    </row>
    <row r="24" spans="1:17">
      <c r="A24" s="44"/>
      <c r="B24" s="28"/>
      <c r="C24" s="28"/>
      <c r="D24" s="50" t="s">
        <v>49</v>
      </c>
      <c r="E24" s="28"/>
      <c r="F24" s="28">
        <v>14</v>
      </c>
      <c r="G24" s="28">
        <v>14</v>
      </c>
      <c r="H24" s="28">
        <v>14</v>
      </c>
      <c r="I24" s="28">
        <v>14</v>
      </c>
      <c r="J24" s="28"/>
      <c r="K24" s="29"/>
      <c r="L24" s="3"/>
      <c r="M24" s="3"/>
    </row>
    <row r="25" spans="1:17">
      <c r="A25" s="44"/>
      <c r="B25" s="28"/>
      <c r="C25" s="28"/>
      <c r="D25" s="50" t="s">
        <v>50</v>
      </c>
      <c r="E25" s="28"/>
      <c r="F25" s="45">
        <f>F22*F24</f>
        <v>140</v>
      </c>
      <c r="G25" s="28"/>
      <c r="H25" s="28"/>
      <c r="I25" s="28"/>
      <c r="J25" s="28"/>
      <c r="K25" s="29"/>
      <c r="L25" s="3"/>
      <c r="M25" s="3"/>
    </row>
    <row r="26" spans="1:17">
      <c r="A26" s="44"/>
      <c r="B26" s="28"/>
      <c r="C26" s="28"/>
      <c r="D26" s="50" t="s">
        <v>51</v>
      </c>
      <c r="E26" s="28"/>
      <c r="F26" s="28"/>
      <c r="G26" s="45">
        <f>G22*G24</f>
        <v>168</v>
      </c>
      <c r="H26" s="28"/>
      <c r="I26" s="28"/>
      <c r="J26" s="28"/>
      <c r="K26" s="29"/>
      <c r="L26" s="3"/>
      <c r="M26" s="3"/>
    </row>
    <row r="27" spans="1:17">
      <c r="A27" s="44"/>
      <c r="B27" s="28"/>
      <c r="C27" s="28"/>
      <c r="D27" s="50" t="s">
        <v>52</v>
      </c>
      <c r="E27" s="28"/>
      <c r="F27" s="28"/>
      <c r="G27" s="28"/>
      <c r="H27" s="45">
        <f>H22*H24</f>
        <v>112</v>
      </c>
      <c r="I27" s="31"/>
      <c r="J27" s="28"/>
      <c r="K27" s="29"/>
      <c r="L27" s="3"/>
    </row>
    <row r="28" spans="1:17">
      <c r="A28" s="44"/>
      <c r="B28" s="28"/>
      <c r="C28" s="28"/>
      <c r="D28" s="50" t="s">
        <v>53</v>
      </c>
      <c r="E28" s="28"/>
      <c r="F28" s="28"/>
      <c r="G28" s="28"/>
      <c r="H28" s="31"/>
      <c r="I28" s="45">
        <f>I24*I22</f>
        <v>0</v>
      </c>
      <c r="J28" s="28"/>
      <c r="K28" s="29"/>
      <c r="L28" s="3"/>
      <c r="M28" s="3"/>
    </row>
    <row r="29" spans="1:17" ht="15.75" thickBot="1">
      <c r="A29" s="51"/>
      <c r="B29" s="52"/>
      <c r="C29" s="52"/>
      <c r="D29" s="53" t="s">
        <v>54</v>
      </c>
      <c r="E29" s="52"/>
      <c r="F29" s="52"/>
      <c r="G29" s="52"/>
      <c r="H29" s="52"/>
      <c r="I29" s="52"/>
      <c r="J29" s="54">
        <f>F25+G26+H27+I28</f>
        <v>420</v>
      </c>
      <c r="K29" s="55"/>
      <c r="L29" s="3"/>
      <c r="M29" s="3"/>
    </row>
    <row r="30" spans="1:17" ht="15.75" thickBot="1"/>
    <row r="31" spans="1:17">
      <c r="A31" s="6" t="s">
        <v>1</v>
      </c>
      <c r="B31" s="7" t="s">
        <v>1</v>
      </c>
      <c r="C31" s="7" t="s">
        <v>2</v>
      </c>
      <c r="D31" s="7" t="s">
        <v>55</v>
      </c>
      <c r="E31" s="7" t="s">
        <v>4</v>
      </c>
      <c r="F31" s="8" t="s">
        <v>5</v>
      </c>
      <c r="G31" s="8"/>
      <c r="H31" s="8"/>
      <c r="I31" s="8"/>
      <c r="J31" s="7" t="s">
        <v>6</v>
      </c>
      <c r="K31" s="9" t="s">
        <v>7</v>
      </c>
    </row>
    <row r="32" spans="1:17" ht="15.75" thickBot="1">
      <c r="A32" s="10"/>
      <c r="B32" s="11"/>
      <c r="C32" s="11"/>
      <c r="D32" s="11"/>
      <c r="E32" s="11"/>
      <c r="F32" s="12" t="s">
        <v>8</v>
      </c>
      <c r="G32" s="12" t="s">
        <v>9</v>
      </c>
      <c r="H32" s="12" t="s">
        <v>10</v>
      </c>
      <c r="I32" s="12" t="s">
        <v>11</v>
      </c>
      <c r="J32" s="11"/>
      <c r="K32" s="13"/>
    </row>
    <row r="33" spans="1:11">
      <c r="A33" s="15">
        <v>11</v>
      </c>
      <c r="B33" s="19">
        <v>1</v>
      </c>
      <c r="C33" s="40" t="s">
        <v>56</v>
      </c>
      <c r="D33" s="56" t="s">
        <v>57</v>
      </c>
      <c r="E33" s="57">
        <v>2</v>
      </c>
      <c r="F33" s="58">
        <v>1</v>
      </c>
      <c r="G33" s="58">
        <v>2</v>
      </c>
      <c r="H33" s="58">
        <v>0</v>
      </c>
      <c r="I33" s="20">
        <v>0</v>
      </c>
      <c r="J33" s="20">
        <f t="shared" ref="J33:J38" si="1">F33+H33+G33</f>
        <v>3</v>
      </c>
      <c r="K33" s="21" t="s">
        <v>27</v>
      </c>
    </row>
    <row r="34" spans="1:11">
      <c r="A34" s="23">
        <v>12</v>
      </c>
      <c r="B34" s="34">
        <v>2</v>
      </c>
      <c r="C34" s="34" t="s">
        <v>58</v>
      </c>
      <c r="D34" s="59" t="s">
        <v>59</v>
      </c>
      <c r="E34" s="24">
        <v>3</v>
      </c>
      <c r="F34" s="28">
        <v>2</v>
      </c>
      <c r="G34" s="28">
        <v>2</v>
      </c>
      <c r="H34" s="28">
        <v>0</v>
      </c>
      <c r="I34" s="28">
        <v>0</v>
      </c>
      <c r="J34" s="28">
        <f t="shared" si="1"/>
        <v>4</v>
      </c>
      <c r="K34" s="29" t="s">
        <v>27</v>
      </c>
    </row>
    <row r="35" spans="1:11">
      <c r="A35" s="23">
        <v>13</v>
      </c>
      <c r="B35" s="34">
        <v>3</v>
      </c>
      <c r="C35" s="34" t="s">
        <v>60</v>
      </c>
      <c r="D35" s="37" t="s">
        <v>61</v>
      </c>
      <c r="E35" s="60">
        <v>1</v>
      </c>
      <c r="F35" s="28">
        <v>0</v>
      </c>
      <c r="G35" s="28">
        <v>0</v>
      </c>
      <c r="H35" s="28">
        <v>3</v>
      </c>
      <c r="I35" s="28">
        <v>0</v>
      </c>
      <c r="J35" s="28">
        <f t="shared" si="1"/>
        <v>3</v>
      </c>
      <c r="K35" s="29" t="s">
        <v>34</v>
      </c>
    </row>
    <row r="36" spans="1:11">
      <c r="A36" s="23">
        <v>14</v>
      </c>
      <c r="B36" s="34">
        <v>4</v>
      </c>
      <c r="C36" s="34" t="s">
        <v>62</v>
      </c>
      <c r="D36" s="37" t="s">
        <v>63</v>
      </c>
      <c r="E36" s="60">
        <v>3</v>
      </c>
      <c r="F36" s="28">
        <v>2</v>
      </c>
      <c r="G36" s="28">
        <v>0</v>
      </c>
      <c r="H36" s="28">
        <v>3</v>
      </c>
      <c r="I36" s="28">
        <v>0</v>
      </c>
      <c r="J36" s="28">
        <f t="shared" si="1"/>
        <v>5</v>
      </c>
      <c r="K36" s="29" t="s">
        <v>27</v>
      </c>
    </row>
    <row r="37" spans="1:11">
      <c r="A37" s="23">
        <v>15</v>
      </c>
      <c r="B37" s="34">
        <v>5</v>
      </c>
      <c r="C37" s="19" t="s">
        <v>64</v>
      </c>
      <c r="D37" s="37" t="s">
        <v>65</v>
      </c>
      <c r="E37" s="60">
        <v>3</v>
      </c>
      <c r="F37" s="28">
        <v>2</v>
      </c>
      <c r="G37" s="28">
        <v>0</v>
      </c>
      <c r="H37" s="28">
        <v>3</v>
      </c>
      <c r="I37" s="28">
        <v>0</v>
      </c>
      <c r="J37" s="28">
        <f t="shared" si="1"/>
        <v>5</v>
      </c>
      <c r="K37" s="29" t="s">
        <v>27</v>
      </c>
    </row>
    <row r="38" spans="1:11">
      <c r="A38" s="23">
        <v>16</v>
      </c>
      <c r="B38" s="34">
        <v>6</v>
      </c>
      <c r="C38" s="34" t="s">
        <v>66</v>
      </c>
      <c r="D38" s="61" t="s">
        <v>67</v>
      </c>
      <c r="E38" s="62">
        <v>3</v>
      </c>
      <c r="F38" s="31">
        <v>2</v>
      </c>
      <c r="G38" s="31">
        <v>0</v>
      </c>
      <c r="H38" s="31">
        <v>3</v>
      </c>
      <c r="I38" s="28">
        <v>0</v>
      </c>
      <c r="J38" s="28">
        <f t="shared" si="1"/>
        <v>5</v>
      </c>
      <c r="K38" s="29" t="s">
        <v>68</v>
      </c>
    </row>
    <row r="39" spans="1:11">
      <c r="A39" s="23">
        <v>17</v>
      </c>
      <c r="B39" s="34">
        <v>7</v>
      </c>
      <c r="C39" s="63" t="s">
        <v>69</v>
      </c>
      <c r="D39" s="64" t="s">
        <v>70</v>
      </c>
      <c r="E39" s="62">
        <v>1</v>
      </c>
      <c r="F39" s="28">
        <v>0</v>
      </c>
      <c r="G39" s="28">
        <v>0</v>
      </c>
      <c r="H39" s="28">
        <v>3</v>
      </c>
      <c r="I39" s="28">
        <v>0</v>
      </c>
      <c r="J39" s="28">
        <f>SUM(F39:I39)</f>
        <v>3</v>
      </c>
      <c r="K39" s="29" t="s">
        <v>34</v>
      </c>
    </row>
    <row r="40" spans="1:11">
      <c r="A40" s="23">
        <v>18</v>
      </c>
      <c r="B40" s="34">
        <v>8</v>
      </c>
      <c r="C40" s="38" t="s">
        <v>71</v>
      </c>
      <c r="D40" s="41" t="s">
        <v>72</v>
      </c>
      <c r="E40" s="35">
        <v>3</v>
      </c>
      <c r="F40" s="28">
        <v>2</v>
      </c>
      <c r="G40" s="28">
        <v>0</v>
      </c>
      <c r="H40" s="28">
        <v>3</v>
      </c>
      <c r="I40" s="28">
        <v>0</v>
      </c>
      <c r="J40" s="28">
        <f>SUM(F40:I40)</f>
        <v>5</v>
      </c>
      <c r="K40" s="29" t="s">
        <v>68</v>
      </c>
    </row>
    <row r="41" spans="1:11">
      <c r="A41" s="23"/>
      <c r="B41" s="34"/>
      <c r="C41" s="34"/>
      <c r="D41" s="37"/>
      <c r="E41" s="35"/>
      <c r="F41" s="28"/>
      <c r="G41" s="28"/>
      <c r="H41" s="28"/>
      <c r="I41" s="28"/>
      <c r="J41" s="28"/>
      <c r="K41" s="29"/>
    </row>
    <row r="42" spans="1:11">
      <c r="A42" s="44"/>
      <c r="B42" s="45"/>
      <c r="C42" s="45"/>
      <c r="D42" s="46" t="s">
        <v>46</v>
      </c>
      <c r="E42" s="45" t="s">
        <v>47</v>
      </c>
      <c r="F42" s="45">
        <f>SUM(F33:F40)</f>
        <v>11</v>
      </c>
      <c r="G42" s="45">
        <f>SUM(G33:G40)</f>
        <v>4</v>
      </c>
      <c r="H42" s="45">
        <f>SUM(H33:H40)</f>
        <v>18</v>
      </c>
      <c r="I42" s="45">
        <f>SUM(I33:I40)</f>
        <v>0</v>
      </c>
      <c r="J42" s="47">
        <f>SUM(J33:J40)</f>
        <v>33</v>
      </c>
      <c r="K42" s="48"/>
    </row>
    <row r="43" spans="1:11">
      <c r="A43" s="44"/>
      <c r="B43" s="45"/>
      <c r="C43" s="45"/>
      <c r="D43" s="46" t="s">
        <v>48</v>
      </c>
      <c r="E43" s="47">
        <f>SUM(E33:E40)</f>
        <v>19</v>
      </c>
      <c r="F43" s="45">
        <f>SUM(F33:F40)</f>
        <v>11</v>
      </c>
      <c r="G43" s="49">
        <f>G42/2</f>
        <v>2</v>
      </c>
      <c r="H43" s="49">
        <f>(H42/2)-3</f>
        <v>6</v>
      </c>
      <c r="I43" s="45">
        <f>I42</f>
        <v>0</v>
      </c>
      <c r="J43" s="45" t="s">
        <v>47</v>
      </c>
      <c r="K43" s="29"/>
    </row>
    <row r="44" spans="1:11">
      <c r="A44" s="44"/>
      <c r="B44" s="28"/>
      <c r="C44" s="28"/>
      <c r="D44" s="50" t="s">
        <v>49</v>
      </c>
      <c r="E44" s="28"/>
      <c r="F44" s="28">
        <v>14</v>
      </c>
      <c r="G44" s="28">
        <v>14</v>
      </c>
      <c r="H44" s="28">
        <v>14</v>
      </c>
      <c r="I44" s="28">
        <v>14</v>
      </c>
      <c r="J44" s="28"/>
      <c r="K44" s="29"/>
    </row>
    <row r="45" spans="1:11">
      <c r="A45" s="44"/>
      <c r="B45" s="28"/>
      <c r="C45" s="28"/>
      <c r="D45" s="50" t="s">
        <v>50</v>
      </c>
      <c r="E45" s="28"/>
      <c r="F45" s="45">
        <f>F42*F44</f>
        <v>154</v>
      </c>
      <c r="G45" s="28"/>
      <c r="H45" s="28"/>
      <c r="I45" s="28"/>
      <c r="J45" s="28"/>
      <c r="K45" s="29"/>
    </row>
    <row r="46" spans="1:11">
      <c r="A46" s="44"/>
      <c r="B46" s="28"/>
      <c r="C46" s="28"/>
      <c r="D46" s="50" t="s">
        <v>51</v>
      </c>
      <c r="E46" s="28"/>
      <c r="F46" s="28"/>
      <c r="G46" s="45">
        <f>G42*G44</f>
        <v>56</v>
      </c>
      <c r="H46" s="28"/>
      <c r="I46" s="28"/>
      <c r="J46" s="28"/>
      <c r="K46" s="29"/>
    </row>
    <row r="47" spans="1:11">
      <c r="A47" s="44"/>
      <c r="B47" s="28"/>
      <c r="C47" s="28"/>
      <c r="D47" s="50" t="s">
        <v>52</v>
      </c>
      <c r="E47" s="28"/>
      <c r="F47" s="28"/>
      <c r="G47" s="28"/>
      <c r="H47" s="45">
        <f>H42*H44</f>
        <v>252</v>
      </c>
      <c r="I47" s="31"/>
      <c r="J47" s="28"/>
      <c r="K47" s="29"/>
    </row>
    <row r="48" spans="1:11">
      <c r="A48" s="44"/>
      <c r="B48" s="28"/>
      <c r="C48" s="28"/>
      <c r="D48" s="50" t="s">
        <v>53</v>
      </c>
      <c r="E48" s="28"/>
      <c r="F48" s="28"/>
      <c r="G48" s="28"/>
      <c r="H48" s="31"/>
      <c r="I48" s="45">
        <f>I44*I42</f>
        <v>0</v>
      </c>
      <c r="J48" s="28"/>
      <c r="K48" s="29"/>
    </row>
    <row r="49" spans="1:11" ht="15.75" thickBot="1">
      <c r="A49" s="51"/>
      <c r="B49" s="52"/>
      <c r="C49" s="52"/>
      <c r="D49" s="53" t="s">
        <v>54</v>
      </c>
      <c r="E49" s="52"/>
      <c r="F49" s="52"/>
      <c r="G49" s="52"/>
      <c r="H49" s="52"/>
      <c r="I49" s="52"/>
      <c r="J49" s="54">
        <f>F45+G46+H47+I48</f>
        <v>462</v>
      </c>
      <c r="K49" s="55"/>
    </row>
    <row r="50" spans="1:11" ht="15.75" thickBot="1"/>
    <row r="51" spans="1:11">
      <c r="A51" s="6" t="s">
        <v>1</v>
      </c>
      <c r="B51" s="7" t="s">
        <v>1</v>
      </c>
      <c r="C51" s="7" t="s">
        <v>2</v>
      </c>
      <c r="D51" s="7" t="s">
        <v>73</v>
      </c>
      <c r="E51" s="7" t="s">
        <v>4</v>
      </c>
      <c r="F51" s="8" t="s">
        <v>5</v>
      </c>
      <c r="G51" s="8"/>
      <c r="H51" s="8"/>
      <c r="I51" s="8"/>
      <c r="J51" s="7" t="s">
        <v>6</v>
      </c>
      <c r="K51" s="9" t="s">
        <v>7</v>
      </c>
    </row>
    <row r="52" spans="1:11" ht="15.75" thickBot="1">
      <c r="A52" s="10"/>
      <c r="B52" s="11"/>
      <c r="C52" s="11"/>
      <c r="D52" s="11"/>
      <c r="E52" s="11"/>
      <c r="F52" s="12" t="s">
        <v>8</v>
      </c>
      <c r="G52" s="12" t="s">
        <v>9</v>
      </c>
      <c r="H52" s="12" t="s">
        <v>10</v>
      </c>
      <c r="I52" s="12" t="s">
        <v>11</v>
      </c>
      <c r="J52" s="11"/>
      <c r="K52" s="13"/>
    </row>
    <row r="53" spans="1:11">
      <c r="A53" s="15">
        <v>19</v>
      </c>
      <c r="B53" s="20">
        <v>1</v>
      </c>
      <c r="C53" s="65" t="s">
        <v>74</v>
      </c>
      <c r="D53" s="66" t="s">
        <v>75</v>
      </c>
      <c r="E53" s="67">
        <v>3</v>
      </c>
      <c r="F53" s="68">
        <v>2</v>
      </c>
      <c r="G53" s="58">
        <v>0</v>
      </c>
      <c r="H53" s="58">
        <v>3</v>
      </c>
      <c r="I53" s="20">
        <v>0</v>
      </c>
      <c r="J53" s="20">
        <f>SUM(F53:I53)</f>
        <v>5</v>
      </c>
      <c r="K53" s="21" t="s">
        <v>34</v>
      </c>
    </row>
    <row r="54" spans="1:11">
      <c r="A54" s="23">
        <v>20</v>
      </c>
      <c r="B54" s="31">
        <v>2</v>
      </c>
      <c r="C54" s="69" t="s">
        <v>76</v>
      </c>
      <c r="D54" s="64" t="s">
        <v>77</v>
      </c>
      <c r="E54" s="62">
        <v>2</v>
      </c>
      <c r="F54" s="28">
        <v>2</v>
      </c>
      <c r="G54" s="28">
        <v>0</v>
      </c>
      <c r="H54" s="28">
        <v>0</v>
      </c>
      <c r="I54" s="28">
        <v>0</v>
      </c>
      <c r="J54" s="28">
        <f>SUM(F54:I54)</f>
        <v>2</v>
      </c>
      <c r="K54" s="29" t="s">
        <v>27</v>
      </c>
    </row>
    <row r="55" spans="1:11">
      <c r="A55" s="23">
        <v>21</v>
      </c>
      <c r="B55" s="31">
        <v>3</v>
      </c>
      <c r="C55" s="70" t="s">
        <v>78</v>
      </c>
      <c r="D55" s="37" t="s">
        <v>79</v>
      </c>
      <c r="E55" s="60">
        <v>3</v>
      </c>
      <c r="F55" s="28">
        <v>2</v>
      </c>
      <c r="G55" s="28">
        <v>2</v>
      </c>
      <c r="H55" s="28">
        <v>0</v>
      </c>
      <c r="I55" s="28">
        <v>0</v>
      </c>
      <c r="J55" s="28">
        <f>F55+H55+G55</f>
        <v>4</v>
      </c>
      <c r="K55" s="29" t="s">
        <v>27</v>
      </c>
    </row>
    <row r="56" spans="1:11">
      <c r="A56" s="23">
        <v>22</v>
      </c>
      <c r="B56" s="31">
        <v>4</v>
      </c>
      <c r="C56" s="70" t="s">
        <v>80</v>
      </c>
      <c r="D56" s="61" t="s">
        <v>81</v>
      </c>
      <c r="E56" s="62">
        <v>3</v>
      </c>
      <c r="F56" s="28">
        <v>2</v>
      </c>
      <c r="G56" s="28">
        <v>2</v>
      </c>
      <c r="H56" s="28">
        <v>0</v>
      </c>
      <c r="I56" s="28">
        <v>0</v>
      </c>
      <c r="J56" s="28">
        <f>SUM(F56:I56)</f>
        <v>4</v>
      </c>
      <c r="K56" s="29" t="s">
        <v>68</v>
      </c>
    </row>
    <row r="57" spans="1:11">
      <c r="A57" s="23">
        <v>23</v>
      </c>
      <c r="B57" s="28">
        <v>5</v>
      </c>
      <c r="C57" s="70" t="s">
        <v>82</v>
      </c>
      <c r="D57" s="61" t="s">
        <v>83</v>
      </c>
      <c r="E57" s="62">
        <v>3</v>
      </c>
      <c r="F57" s="28">
        <v>2</v>
      </c>
      <c r="G57" s="28">
        <v>0</v>
      </c>
      <c r="H57" s="28">
        <v>3</v>
      </c>
      <c r="I57" s="28">
        <v>0</v>
      </c>
      <c r="J57" s="28">
        <f>SUM(F57:I57)</f>
        <v>5</v>
      </c>
      <c r="K57" s="29" t="s">
        <v>27</v>
      </c>
    </row>
    <row r="58" spans="1:11">
      <c r="A58" s="23">
        <v>24</v>
      </c>
      <c r="B58" s="28">
        <v>6</v>
      </c>
      <c r="C58" s="70" t="s">
        <v>84</v>
      </c>
      <c r="D58" s="61" t="s">
        <v>85</v>
      </c>
      <c r="E58" s="62">
        <v>3</v>
      </c>
      <c r="F58" s="31">
        <v>2</v>
      </c>
      <c r="G58" s="31">
        <v>0</v>
      </c>
      <c r="H58" s="31">
        <v>3</v>
      </c>
      <c r="I58" s="28">
        <v>0</v>
      </c>
      <c r="J58" s="28">
        <f>SUM(F58:I58)</f>
        <v>5</v>
      </c>
      <c r="K58" s="29" t="s">
        <v>68</v>
      </c>
    </row>
    <row r="59" spans="1:11">
      <c r="A59" s="23">
        <v>25</v>
      </c>
      <c r="B59" s="28">
        <v>7</v>
      </c>
      <c r="C59" s="70" t="s">
        <v>86</v>
      </c>
      <c r="D59" s="64" t="s">
        <v>87</v>
      </c>
      <c r="E59" s="62">
        <v>3</v>
      </c>
      <c r="F59" s="28">
        <v>2</v>
      </c>
      <c r="G59" s="28">
        <v>2</v>
      </c>
      <c r="H59" s="28">
        <v>0</v>
      </c>
      <c r="I59" s="28">
        <v>0</v>
      </c>
      <c r="J59" s="28">
        <f>SUM(F59:I59)</f>
        <v>4</v>
      </c>
      <c r="K59" s="29" t="s">
        <v>68</v>
      </c>
    </row>
    <row r="60" spans="1:11">
      <c r="A60" s="23">
        <v>26</v>
      </c>
      <c r="B60" s="28">
        <v>8</v>
      </c>
      <c r="C60" s="65" t="s">
        <v>88</v>
      </c>
      <c r="D60" s="64" t="s">
        <v>89</v>
      </c>
      <c r="E60" s="62">
        <v>1</v>
      </c>
      <c r="F60" s="28">
        <v>0</v>
      </c>
      <c r="G60" s="28">
        <v>0</v>
      </c>
      <c r="H60" s="28">
        <v>3</v>
      </c>
      <c r="I60" s="28">
        <v>0</v>
      </c>
      <c r="J60" s="28">
        <f>SUM(F60:I60)</f>
        <v>3</v>
      </c>
      <c r="K60" s="29" t="s">
        <v>34</v>
      </c>
    </row>
    <row r="61" spans="1:11">
      <c r="A61" s="44"/>
      <c r="B61" s="28" t="s">
        <v>47</v>
      </c>
      <c r="C61" s="62" t="s">
        <v>47</v>
      </c>
      <c r="D61" s="71" t="s">
        <v>47</v>
      </c>
      <c r="E61" s="62" t="s">
        <v>47</v>
      </c>
      <c r="F61" s="28" t="s">
        <v>47</v>
      </c>
      <c r="G61" s="28" t="s">
        <v>47</v>
      </c>
      <c r="H61" s="28" t="s">
        <v>47</v>
      </c>
      <c r="I61" s="28"/>
      <c r="J61" s="28" t="s">
        <v>47</v>
      </c>
      <c r="K61" s="29"/>
    </row>
    <row r="62" spans="1:11">
      <c r="A62" s="44"/>
      <c r="B62" s="45"/>
      <c r="C62" s="45"/>
      <c r="D62" s="46" t="s">
        <v>90</v>
      </c>
      <c r="E62" s="45" t="s">
        <v>47</v>
      </c>
      <c r="F62" s="45">
        <f>SUM(F53:F60)</f>
        <v>14</v>
      </c>
      <c r="G62" s="45">
        <f>SUM(G53:G60)</f>
        <v>6</v>
      </c>
      <c r="H62" s="45">
        <f>SUM(H53:H60)</f>
        <v>12</v>
      </c>
      <c r="I62" s="45">
        <f>SUM(I53:I60)</f>
        <v>0</v>
      </c>
      <c r="J62" s="47">
        <f>SUM(J53:J60)</f>
        <v>32</v>
      </c>
      <c r="K62" s="29"/>
    </row>
    <row r="63" spans="1:11">
      <c r="A63" s="44"/>
      <c r="B63" s="45"/>
      <c r="C63" s="45"/>
      <c r="D63" s="46" t="s">
        <v>48</v>
      </c>
      <c r="E63" s="47">
        <f>SUM(E53:E60)</f>
        <v>21</v>
      </c>
      <c r="F63" s="45">
        <f>SUM(F62)</f>
        <v>14</v>
      </c>
      <c r="G63" s="49">
        <f>G62/2</f>
        <v>3</v>
      </c>
      <c r="H63" s="49">
        <f>(H62/2)-2</f>
        <v>4</v>
      </c>
      <c r="I63" s="45">
        <f>I62</f>
        <v>0</v>
      </c>
      <c r="J63" s="45" t="s">
        <v>47</v>
      </c>
      <c r="K63" s="29"/>
    </row>
    <row r="64" spans="1:11">
      <c r="A64" s="44"/>
      <c r="B64" s="28"/>
      <c r="C64" s="28"/>
      <c r="D64" s="50" t="s">
        <v>49</v>
      </c>
      <c r="E64" s="28"/>
      <c r="F64" s="28">
        <v>14</v>
      </c>
      <c r="G64" s="28">
        <v>14</v>
      </c>
      <c r="H64" s="28">
        <v>14</v>
      </c>
      <c r="I64" s="28">
        <v>14</v>
      </c>
      <c r="J64" s="28"/>
      <c r="K64" s="29"/>
    </row>
    <row r="65" spans="1:11">
      <c r="A65" s="44"/>
      <c r="B65" s="28"/>
      <c r="C65" s="28"/>
      <c r="D65" s="50" t="s">
        <v>50</v>
      </c>
      <c r="E65" s="28"/>
      <c r="F65" s="45">
        <f>F62*F64</f>
        <v>196</v>
      </c>
      <c r="G65" s="28"/>
      <c r="H65" s="28"/>
      <c r="I65" s="28"/>
      <c r="J65" s="28"/>
      <c r="K65" s="29"/>
    </row>
    <row r="66" spans="1:11">
      <c r="A66" s="44"/>
      <c r="B66" s="28"/>
      <c r="C66" s="28"/>
      <c r="D66" s="50" t="s">
        <v>51</v>
      </c>
      <c r="E66" s="28"/>
      <c r="F66" s="28"/>
      <c r="G66" s="45">
        <f>G62*G64</f>
        <v>84</v>
      </c>
      <c r="H66" s="28"/>
      <c r="I66" s="28"/>
      <c r="J66" s="28"/>
      <c r="K66" s="72"/>
    </row>
    <row r="67" spans="1:11">
      <c r="A67" s="44"/>
      <c r="B67" s="28"/>
      <c r="C67" s="28"/>
      <c r="D67" s="50" t="s">
        <v>52</v>
      </c>
      <c r="E67" s="28"/>
      <c r="F67" s="28"/>
      <c r="G67" s="28"/>
      <c r="H67" s="45">
        <f>H62*H64</f>
        <v>168</v>
      </c>
      <c r="I67" s="31"/>
      <c r="J67" s="28"/>
      <c r="K67" s="29"/>
    </row>
    <row r="68" spans="1:11">
      <c r="A68" s="44"/>
      <c r="B68" s="28"/>
      <c r="C68" s="28"/>
      <c r="D68" s="50" t="s">
        <v>53</v>
      </c>
      <c r="E68" s="28"/>
      <c r="F68" s="28"/>
      <c r="G68" s="28"/>
      <c r="H68" s="31"/>
      <c r="I68" s="45">
        <f>I64*I62</f>
        <v>0</v>
      </c>
      <c r="J68" s="28"/>
      <c r="K68" s="29"/>
    </row>
    <row r="69" spans="1:11" ht="15.75" thickBot="1">
      <c r="A69" s="51"/>
      <c r="B69" s="52"/>
      <c r="C69" s="52"/>
      <c r="D69" s="53" t="s">
        <v>54</v>
      </c>
      <c r="E69" s="52"/>
      <c r="F69" s="52"/>
      <c r="G69" s="52"/>
      <c r="H69" s="52"/>
      <c r="I69" s="52"/>
      <c r="J69" s="54">
        <f>F65+G66+H67+I68</f>
        <v>448</v>
      </c>
      <c r="K69" s="55"/>
    </row>
    <row r="70" spans="1:11">
      <c r="B70" s="3"/>
      <c r="C70" s="3"/>
      <c r="D70" s="73"/>
      <c r="E70" s="3"/>
      <c r="F70" s="3"/>
      <c r="G70" s="3"/>
      <c r="H70" s="3"/>
      <c r="I70" s="3"/>
      <c r="J70" s="3"/>
    </row>
    <row r="71" spans="1:11" ht="15.75" thickBot="1">
      <c r="B71" s="3"/>
      <c r="C71" s="3"/>
      <c r="D71" s="3"/>
      <c r="E71" s="3"/>
      <c r="F71" s="3"/>
      <c r="G71" s="3"/>
      <c r="H71" s="3"/>
      <c r="I71" s="3"/>
      <c r="J71" s="3"/>
    </row>
    <row r="72" spans="1:11">
      <c r="A72" s="6" t="s">
        <v>1</v>
      </c>
      <c r="B72" s="7" t="s">
        <v>1</v>
      </c>
      <c r="C72" s="7" t="s">
        <v>2</v>
      </c>
      <c r="D72" s="7" t="s">
        <v>91</v>
      </c>
      <c r="E72" s="7" t="s">
        <v>4</v>
      </c>
      <c r="F72" s="8" t="s">
        <v>5</v>
      </c>
      <c r="G72" s="8"/>
      <c r="H72" s="8"/>
      <c r="I72" s="8"/>
      <c r="J72" s="7" t="s">
        <v>6</v>
      </c>
      <c r="K72" s="9" t="s">
        <v>7</v>
      </c>
    </row>
    <row r="73" spans="1:11" ht="15.75" thickBot="1">
      <c r="A73" s="10"/>
      <c r="B73" s="11"/>
      <c r="C73" s="11"/>
      <c r="D73" s="11"/>
      <c r="E73" s="11"/>
      <c r="F73" s="12" t="s">
        <v>8</v>
      </c>
      <c r="G73" s="12" t="s">
        <v>9</v>
      </c>
      <c r="H73" s="12" t="s">
        <v>10</v>
      </c>
      <c r="I73" s="12" t="s">
        <v>11</v>
      </c>
      <c r="J73" s="11"/>
      <c r="K73" s="13"/>
    </row>
    <row r="74" spans="1:11">
      <c r="A74" s="15">
        <v>27</v>
      </c>
      <c r="B74" s="20">
        <v>1</v>
      </c>
      <c r="C74" s="65" t="s">
        <v>92</v>
      </c>
      <c r="D74" s="66" t="s">
        <v>93</v>
      </c>
      <c r="E74" s="67">
        <v>3</v>
      </c>
      <c r="F74" s="20">
        <v>2</v>
      </c>
      <c r="G74" s="20">
        <v>0</v>
      </c>
      <c r="H74" s="20">
        <v>3</v>
      </c>
      <c r="I74" s="20">
        <v>0</v>
      </c>
      <c r="J74" s="20">
        <f t="shared" ref="J74" si="2">SUM(F74:I74)</f>
        <v>5</v>
      </c>
      <c r="K74" s="21" t="s">
        <v>68</v>
      </c>
    </row>
    <row r="75" spans="1:11">
      <c r="A75" s="23">
        <v>28</v>
      </c>
      <c r="B75" s="28">
        <v>2</v>
      </c>
      <c r="C75" s="65" t="s">
        <v>94</v>
      </c>
      <c r="D75" s="37" t="s">
        <v>95</v>
      </c>
      <c r="E75" s="60">
        <v>3</v>
      </c>
      <c r="F75" s="28">
        <v>2</v>
      </c>
      <c r="G75" s="28">
        <v>2</v>
      </c>
      <c r="H75" s="28">
        <v>0</v>
      </c>
      <c r="I75" s="28">
        <v>0</v>
      </c>
      <c r="J75" s="28">
        <f>F75+H75+G75</f>
        <v>4</v>
      </c>
      <c r="K75" s="29" t="s">
        <v>68</v>
      </c>
    </row>
    <row r="76" spans="1:11">
      <c r="A76" s="23">
        <v>29</v>
      </c>
      <c r="B76" s="28">
        <v>3</v>
      </c>
      <c r="C76" s="65" t="s">
        <v>96</v>
      </c>
      <c r="D76" s="61" t="s">
        <v>97</v>
      </c>
      <c r="E76" s="62">
        <v>3</v>
      </c>
      <c r="F76" s="28">
        <v>2</v>
      </c>
      <c r="G76" s="28">
        <v>0</v>
      </c>
      <c r="H76" s="28">
        <v>3</v>
      </c>
      <c r="I76" s="28">
        <v>0</v>
      </c>
      <c r="J76" s="28">
        <f>SUM(F76:I76)</f>
        <v>5</v>
      </c>
      <c r="K76" s="29" t="s">
        <v>68</v>
      </c>
    </row>
    <row r="77" spans="1:11">
      <c r="A77" s="23">
        <v>30</v>
      </c>
      <c r="B77" s="28">
        <v>4</v>
      </c>
      <c r="C77" s="65" t="s">
        <v>98</v>
      </c>
      <c r="D77" s="37" t="s">
        <v>99</v>
      </c>
      <c r="E77" s="60">
        <v>3</v>
      </c>
      <c r="F77" s="28">
        <v>2</v>
      </c>
      <c r="G77" s="28">
        <v>0</v>
      </c>
      <c r="H77" s="28">
        <v>3</v>
      </c>
      <c r="I77" s="28">
        <v>0</v>
      </c>
      <c r="J77" s="28">
        <f>F77+H77+G77</f>
        <v>5</v>
      </c>
      <c r="K77" s="29" t="s">
        <v>34</v>
      </c>
    </row>
    <row r="78" spans="1:11">
      <c r="A78" s="23">
        <v>31</v>
      </c>
      <c r="B78" s="28">
        <v>5</v>
      </c>
      <c r="C78" s="65" t="s">
        <v>100</v>
      </c>
      <c r="D78" s="74" t="s">
        <v>101</v>
      </c>
      <c r="E78" s="75">
        <v>2</v>
      </c>
      <c r="F78" s="28">
        <v>0</v>
      </c>
      <c r="G78" s="28">
        <v>4</v>
      </c>
      <c r="H78" s="28">
        <v>0</v>
      </c>
      <c r="I78" s="28">
        <v>0</v>
      </c>
      <c r="J78" s="28">
        <f>SUM(F78:I78)</f>
        <v>4</v>
      </c>
      <c r="K78" s="29" t="s">
        <v>34</v>
      </c>
    </row>
    <row r="79" spans="1:11">
      <c r="A79" s="23">
        <v>32</v>
      </c>
      <c r="B79" s="28">
        <v>6</v>
      </c>
      <c r="C79" s="65" t="s">
        <v>102</v>
      </c>
      <c r="D79" s="74" t="s">
        <v>103</v>
      </c>
      <c r="E79" s="75">
        <v>2</v>
      </c>
      <c r="F79" s="31">
        <v>0</v>
      </c>
      <c r="G79" s="31">
        <v>0</v>
      </c>
      <c r="H79" s="31">
        <v>6</v>
      </c>
      <c r="I79" s="28">
        <v>0</v>
      </c>
      <c r="J79" s="28">
        <f>SUM(F79:I79)</f>
        <v>6</v>
      </c>
      <c r="K79" s="29" t="s">
        <v>34</v>
      </c>
    </row>
    <row r="80" spans="1:11">
      <c r="A80" s="23">
        <v>33</v>
      </c>
      <c r="B80" s="28">
        <v>7</v>
      </c>
      <c r="C80" s="65" t="s">
        <v>104</v>
      </c>
      <c r="D80" s="74" t="s">
        <v>105</v>
      </c>
      <c r="E80" s="75">
        <v>3</v>
      </c>
      <c r="F80" s="28">
        <v>2</v>
      </c>
      <c r="G80" s="28">
        <v>2</v>
      </c>
      <c r="H80" s="28">
        <v>0</v>
      </c>
      <c r="I80" s="28">
        <v>0</v>
      </c>
      <c r="J80" s="28">
        <f>SUM(F80:I80)</f>
        <v>4</v>
      </c>
      <c r="K80" s="29" t="s">
        <v>68</v>
      </c>
    </row>
    <row r="81" spans="1:11" ht="75">
      <c r="A81" s="23">
        <v>34</v>
      </c>
      <c r="B81" s="76">
        <v>8</v>
      </c>
      <c r="C81" s="77" t="s">
        <v>106</v>
      </c>
      <c r="D81" s="64" t="s">
        <v>107</v>
      </c>
      <c r="E81" s="70">
        <v>2</v>
      </c>
      <c r="F81" s="78">
        <v>0</v>
      </c>
      <c r="G81" s="78">
        <v>0</v>
      </c>
      <c r="H81" s="78">
        <v>0</v>
      </c>
      <c r="I81" s="78">
        <v>40</v>
      </c>
      <c r="J81" s="76">
        <f>SUM(F81:I81)</f>
        <v>40</v>
      </c>
      <c r="K81" s="79" t="s">
        <v>108</v>
      </c>
    </row>
    <row r="82" spans="1:11">
      <c r="A82" s="23"/>
      <c r="B82" s="80"/>
      <c r="C82" s="80"/>
      <c r="D82" s="80"/>
      <c r="E82" s="80"/>
      <c r="F82" s="80"/>
      <c r="G82" s="80"/>
      <c r="H82" s="80"/>
      <c r="I82" s="80"/>
      <c r="J82" s="80"/>
      <c r="K82" s="81"/>
    </row>
    <row r="83" spans="1:11">
      <c r="A83" s="44"/>
      <c r="B83" s="45"/>
      <c r="C83" s="45"/>
      <c r="D83" s="46" t="s">
        <v>90</v>
      </c>
      <c r="E83" s="45" t="s">
        <v>47</v>
      </c>
      <c r="F83" s="45">
        <f>SUM(F74:F81)</f>
        <v>10</v>
      </c>
      <c r="G83" s="45">
        <f>SUM(G74:G81)</f>
        <v>8</v>
      </c>
      <c r="H83" s="45">
        <f>SUM(H74:H81)</f>
        <v>15</v>
      </c>
      <c r="I83" s="45">
        <f>SUM(I74:I81)</f>
        <v>40</v>
      </c>
      <c r="J83" s="47">
        <f>SUM(J74:J80)</f>
        <v>33</v>
      </c>
      <c r="K83" s="48"/>
    </row>
    <row r="84" spans="1:11">
      <c r="A84" s="44"/>
      <c r="B84" s="45"/>
      <c r="C84" s="45"/>
      <c r="D84" s="46" t="s">
        <v>48</v>
      </c>
      <c r="E84" s="47">
        <f>SUM(E74:E81)</f>
        <v>21</v>
      </c>
      <c r="F84" s="45">
        <f>SUM(F74:F81)</f>
        <v>10</v>
      </c>
      <c r="G84" s="49">
        <f>SUM(G83)/2</f>
        <v>4</v>
      </c>
      <c r="H84" s="49">
        <f>(H83/2)-3</f>
        <v>4.5</v>
      </c>
      <c r="I84" s="45">
        <f>I83/20</f>
        <v>2</v>
      </c>
      <c r="J84" s="45" t="s">
        <v>47</v>
      </c>
      <c r="K84" s="29"/>
    </row>
    <row r="85" spans="1:11">
      <c r="A85" s="44"/>
      <c r="B85" s="28"/>
      <c r="C85" s="28"/>
      <c r="D85" s="50" t="s">
        <v>49</v>
      </c>
      <c r="E85" s="28"/>
      <c r="F85" s="28">
        <v>14</v>
      </c>
      <c r="G85" s="28">
        <v>14</v>
      </c>
      <c r="H85" s="28">
        <v>14</v>
      </c>
      <c r="I85" s="28">
        <v>6</v>
      </c>
      <c r="J85" s="28"/>
      <c r="K85" s="29"/>
    </row>
    <row r="86" spans="1:11">
      <c r="A86" s="44"/>
      <c r="B86" s="28"/>
      <c r="C86" s="28"/>
      <c r="D86" s="50" t="s">
        <v>50</v>
      </c>
      <c r="E86" s="28"/>
      <c r="F86" s="49">
        <f>F83*F85</f>
        <v>140</v>
      </c>
      <c r="G86" s="28"/>
      <c r="H86" s="28"/>
      <c r="I86" s="28"/>
      <c r="J86" s="28"/>
      <c r="K86" s="29"/>
    </row>
    <row r="87" spans="1:11">
      <c r="A87" s="44"/>
      <c r="B87" s="28"/>
      <c r="C87" s="28"/>
      <c r="D87" s="50" t="s">
        <v>51</v>
      </c>
      <c r="E87" s="28"/>
      <c r="F87" s="28"/>
      <c r="G87" s="45">
        <f>G83*G85</f>
        <v>112</v>
      </c>
      <c r="H87" s="28"/>
      <c r="I87" s="28"/>
      <c r="J87" s="28"/>
      <c r="K87" s="29"/>
    </row>
    <row r="88" spans="1:11">
      <c r="A88" s="44"/>
      <c r="B88" s="28"/>
      <c r="C88" s="28"/>
      <c r="D88" s="50" t="s">
        <v>52</v>
      </c>
      <c r="E88" s="28"/>
      <c r="F88" s="28"/>
      <c r="G88" s="28"/>
      <c r="H88" s="45">
        <f>H83*H85</f>
        <v>210</v>
      </c>
      <c r="I88" s="31"/>
      <c r="J88" s="28"/>
      <c r="K88" s="29"/>
    </row>
    <row r="89" spans="1:11">
      <c r="A89" s="44"/>
      <c r="B89" s="28"/>
      <c r="C89" s="28"/>
      <c r="D89" s="50" t="s">
        <v>53</v>
      </c>
      <c r="E89" s="28"/>
      <c r="F89" s="28"/>
      <c r="G89" s="28"/>
      <c r="H89" s="31"/>
      <c r="I89" s="45">
        <f>I85*I83</f>
        <v>240</v>
      </c>
      <c r="J89" s="28"/>
      <c r="K89" s="72"/>
    </row>
    <row r="90" spans="1:11" ht="15.75" thickBot="1">
      <c r="A90" s="51"/>
      <c r="B90" s="52"/>
      <c r="C90" s="52"/>
      <c r="D90" s="53" t="s">
        <v>54</v>
      </c>
      <c r="E90" s="52"/>
      <c r="F90" s="52"/>
      <c r="G90" s="52"/>
      <c r="H90" s="52"/>
      <c r="I90" s="52"/>
      <c r="J90" s="82">
        <f>F86+G87+H88+I89</f>
        <v>702</v>
      </c>
      <c r="K90" s="83"/>
    </row>
    <row r="91" spans="1:11">
      <c r="B91" s="3"/>
      <c r="C91" s="3"/>
      <c r="D91" s="73"/>
      <c r="E91" s="3"/>
      <c r="F91" s="3"/>
      <c r="G91" s="3"/>
      <c r="H91" s="3"/>
      <c r="I91" s="3"/>
      <c r="J91" s="3"/>
      <c r="K91" s="84"/>
    </row>
    <row r="92" spans="1:11" ht="15.75" thickBot="1">
      <c r="B92" s="3"/>
      <c r="C92" s="3"/>
      <c r="D92" s="3"/>
      <c r="E92" s="3"/>
      <c r="F92" s="3"/>
      <c r="G92" s="3"/>
      <c r="H92" s="3"/>
      <c r="I92" s="3"/>
      <c r="J92" s="3"/>
    </row>
    <row r="93" spans="1:11">
      <c r="A93" s="6" t="s">
        <v>1</v>
      </c>
      <c r="B93" s="7" t="s">
        <v>1</v>
      </c>
      <c r="C93" s="7" t="s">
        <v>2</v>
      </c>
      <c r="D93" s="7" t="s">
        <v>109</v>
      </c>
      <c r="E93" s="7" t="s">
        <v>4</v>
      </c>
      <c r="F93" s="8" t="s">
        <v>5</v>
      </c>
      <c r="G93" s="8"/>
      <c r="H93" s="8"/>
      <c r="I93" s="8"/>
      <c r="J93" s="7" t="s">
        <v>6</v>
      </c>
      <c r="K93" s="9" t="s">
        <v>7</v>
      </c>
    </row>
    <row r="94" spans="1:11" ht="15.75" thickBot="1">
      <c r="A94" s="10"/>
      <c r="B94" s="11"/>
      <c r="C94" s="11"/>
      <c r="D94" s="11"/>
      <c r="E94" s="11"/>
      <c r="F94" s="12" t="s">
        <v>8</v>
      </c>
      <c r="G94" s="12" t="s">
        <v>9</v>
      </c>
      <c r="H94" s="12" t="s">
        <v>10</v>
      </c>
      <c r="I94" s="12" t="s">
        <v>11</v>
      </c>
      <c r="J94" s="11"/>
      <c r="K94" s="13"/>
    </row>
    <row r="95" spans="1:11">
      <c r="A95" s="15">
        <v>35</v>
      </c>
      <c r="B95" s="16">
        <v>1</v>
      </c>
      <c r="C95" s="85" t="s">
        <v>110</v>
      </c>
      <c r="D95" s="86" t="s">
        <v>111</v>
      </c>
      <c r="E95" s="67">
        <v>2</v>
      </c>
      <c r="F95" s="20">
        <v>2</v>
      </c>
      <c r="G95" s="20">
        <v>0</v>
      </c>
      <c r="H95" s="20">
        <v>0</v>
      </c>
      <c r="I95" s="20">
        <v>0</v>
      </c>
      <c r="J95" s="20">
        <f t="shared" ref="J95:J102" si="3">SUM(F95:I95)</f>
        <v>2</v>
      </c>
      <c r="K95" s="21" t="s">
        <v>14</v>
      </c>
    </row>
    <row r="96" spans="1:11">
      <c r="A96" s="23">
        <v>36</v>
      </c>
      <c r="B96" s="35">
        <v>2</v>
      </c>
      <c r="C96" s="70" t="s">
        <v>112</v>
      </c>
      <c r="D96" s="74" t="s">
        <v>113</v>
      </c>
      <c r="E96" s="75">
        <v>2</v>
      </c>
      <c r="F96" s="28">
        <v>1</v>
      </c>
      <c r="G96" s="28">
        <v>0</v>
      </c>
      <c r="H96" s="28">
        <v>4</v>
      </c>
      <c r="I96" s="28">
        <v>0</v>
      </c>
      <c r="J96" s="28">
        <f t="shared" si="3"/>
        <v>5</v>
      </c>
      <c r="K96" s="29" t="s">
        <v>68</v>
      </c>
    </row>
    <row r="97" spans="1:11">
      <c r="A97" s="15">
        <v>37</v>
      </c>
      <c r="B97" s="35">
        <v>3</v>
      </c>
      <c r="C97" s="70" t="s">
        <v>114</v>
      </c>
      <c r="D97" s="64" t="s">
        <v>115</v>
      </c>
      <c r="E97" s="62">
        <v>3</v>
      </c>
      <c r="F97" s="28">
        <v>2</v>
      </c>
      <c r="G97" s="28">
        <v>0</v>
      </c>
      <c r="H97" s="28">
        <v>3</v>
      </c>
      <c r="I97" s="28">
        <v>0</v>
      </c>
      <c r="J97" s="28">
        <f t="shared" si="3"/>
        <v>5</v>
      </c>
      <c r="K97" s="29" t="s">
        <v>68</v>
      </c>
    </row>
    <row r="98" spans="1:11">
      <c r="A98" s="23">
        <v>38</v>
      </c>
      <c r="B98" s="35">
        <v>4</v>
      </c>
      <c r="C98" s="70" t="s">
        <v>116</v>
      </c>
      <c r="D98" s="87" t="s">
        <v>117</v>
      </c>
      <c r="E98" s="60">
        <v>3</v>
      </c>
      <c r="F98" s="28">
        <v>2</v>
      </c>
      <c r="G98" s="28">
        <v>0</v>
      </c>
      <c r="H98" s="28">
        <v>3</v>
      </c>
      <c r="I98" s="28">
        <v>0</v>
      </c>
      <c r="J98" s="28">
        <f t="shared" si="3"/>
        <v>5</v>
      </c>
      <c r="K98" s="29" t="s">
        <v>68</v>
      </c>
    </row>
    <row r="99" spans="1:11">
      <c r="A99" s="15">
        <v>39</v>
      </c>
      <c r="B99" s="35">
        <v>5</v>
      </c>
      <c r="C99" s="70" t="s">
        <v>118</v>
      </c>
      <c r="D99" s="64" t="s">
        <v>119</v>
      </c>
      <c r="E99" s="62">
        <v>2</v>
      </c>
      <c r="F99" s="28">
        <v>0</v>
      </c>
      <c r="G99" s="28">
        <v>0</v>
      </c>
      <c r="H99" s="28">
        <v>6</v>
      </c>
      <c r="I99" s="28">
        <v>0</v>
      </c>
      <c r="J99" s="28">
        <f t="shared" si="3"/>
        <v>6</v>
      </c>
      <c r="K99" s="29" t="s">
        <v>34</v>
      </c>
    </row>
    <row r="100" spans="1:11">
      <c r="A100" s="23">
        <v>40</v>
      </c>
      <c r="B100" s="35">
        <v>6</v>
      </c>
      <c r="C100" s="70" t="s">
        <v>120</v>
      </c>
      <c r="D100" s="74" t="s">
        <v>121</v>
      </c>
      <c r="E100" s="75">
        <v>2</v>
      </c>
      <c r="F100" s="28">
        <v>1</v>
      </c>
      <c r="G100" s="28">
        <v>0</v>
      </c>
      <c r="H100" s="28">
        <v>3</v>
      </c>
      <c r="I100" s="28">
        <v>0</v>
      </c>
      <c r="J100" s="28">
        <f t="shared" si="3"/>
        <v>4</v>
      </c>
      <c r="K100" s="29" t="s">
        <v>34</v>
      </c>
    </row>
    <row r="101" spans="1:11">
      <c r="A101" s="15">
        <v>41</v>
      </c>
      <c r="B101" s="35">
        <v>7</v>
      </c>
      <c r="C101" s="70" t="s">
        <v>122</v>
      </c>
      <c r="D101" s="64" t="s">
        <v>123</v>
      </c>
      <c r="E101" s="62">
        <v>3</v>
      </c>
      <c r="F101" s="28">
        <v>2</v>
      </c>
      <c r="G101" s="28">
        <v>0</v>
      </c>
      <c r="H101" s="28">
        <v>3</v>
      </c>
      <c r="I101" s="28">
        <v>0</v>
      </c>
      <c r="J101" s="28">
        <f t="shared" si="3"/>
        <v>5</v>
      </c>
      <c r="K101" s="29" t="s">
        <v>68</v>
      </c>
    </row>
    <row r="102" spans="1:11">
      <c r="A102" s="23">
        <v>42</v>
      </c>
      <c r="B102" s="35">
        <v>8</v>
      </c>
      <c r="C102" s="70" t="s">
        <v>124</v>
      </c>
      <c r="D102" s="64" t="s">
        <v>125</v>
      </c>
      <c r="E102" s="62">
        <v>3</v>
      </c>
      <c r="F102" s="28">
        <v>2</v>
      </c>
      <c r="G102" s="28">
        <v>2</v>
      </c>
      <c r="H102" s="28">
        <v>0</v>
      </c>
      <c r="I102" s="28">
        <v>0</v>
      </c>
      <c r="J102" s="28">
        <f t="shared" si="3"/>
        <v>4</v>
      </c>
      <c r="K102" s="29" t="s">
        <v>68</v>
      </c>
    </row>
    <row r="103" spans="1:11">
      <c r="A103" s="44"/>
      <c r="B103" s="28"/>
      <c r="C103" s="28"/>
      <c r="D103" s="88"/>
      <c r="E103" s="88"/>
      <c r="F103" s="88"/>
      <c r="G103" s="88"/>
      <c r="H103" s="88"/>
      <c r="I103" s="88"/>
      <c r="J103" s="88"/>
      <c r="K103" s="29"/>
    </row>
    <row r="104" spans="1:11">
      <c r="A104" s="44"/>
      <c r="B104" s="45"/>
      <c r="C104" s="45"/>
      <c r="D104" s="46" t="s">
        <v>90</v>
      </c>
      <c r="E104" s="45" t="s">
        <v>47</v>
      </c>
      <c r="F104" s="45">
        <f>SUM(F95:F102)</f>
        <v>12</v>
      </c>
      <c r="G104" s="45">
        <f>SUM(G95:G102)</f>
        <v>2</v>
      </c>
      <c r="H104" s="45">
        <f>SUM(H95:H102)</f>
        <v>22</v>
      </c>
      <c r="I104" s="45">
        <f t="shared" ref="I104" si="4">SUM(I95:I102)</f>
        <v>0</v>
      </c>
      <c r="J104" s="47">
        <f>SUM(J95:J102)</f>
        <v>36</v>
      </c>
      <c r="K104" s="29"/>
    </row>
    <row r="105" spans="1:11">
      <c r="A105" s="44"/>
      <c r="B105" s="45"/>
      <c r="C105" s="45"/>
      <c r="D105" s="46" t="s">
        <v>48</v>
      </c>
      <c r="E105" s="47">
        <f>SUM(E95:E102)</f>
        <v>20</v>
      </c>
      <c r="F105" s="45">
        <f>SUM(F95:F102)</f>
        <v>12</v>
      </c>
      <c r="G105" s="49">
        <f>G104/2</f>
        <v>1</v>
      </c>
      <c r="H105" s="49">
        <f>(H104/2)-4</f>
        <v>7</v>
      </c>
      <c r="I105" s="45">
        <f>I104</f>
        <v>0</v>
      </c>
      <c r="J105" s="45" t="s">
        <v>47</v>
      </c>
      <c r="K105" s="29"/>
    </row>
    <row r="106" spans="1:11">
      <c r="A106" s="44"/>
      <c r="B106" s="28"/>
      <c r="C106" s="28"/>
      <c r="D106" s="50" t="s">
        <v>49</v>
      </c>
      <c r="E106" s="28"/>
      <c r="F106" s="28">
        <v>14</v>
      </c>
      <c r="G106" s="28">
        <v>14</v>
      </c>
      <c r="H106" s="28">
        <v>14</v>
      </c>
      <c r="I106" s="28">
        <v>14</v>
      </c>
      <c r="J106" s="28"/>
      <c r="K106" s="29"/>
    </row>
    <row r="107" spans="1:11">
      <c r="A107" s="44"/>
      <c r="B107" s="28"/>
      <c r="C107" s="28"/>
      <c r="D107" s="50" t="s">
        <v>50</v>
      </c>
      <c r="E107" s="28"/>
      <c r="F107" s="45">
        <f>F104*F106</f>
        <v>168</v>
      </c>
      <c r="G107" s="28"/>
      <c r="H107" s="28"/>
      <c r="I107" s="28"/>
      <c r="J107" s="28"/>
      <c r="K107" s="29"/>
    </row>
    <row r="108" spans="1:11">
      <c r="A108" s="44"/>
      <c r="B108" s="28"/>
      <c r="C108" s="28"/>
      <c r="D108" s="50" t="s">
        <v>51</v>
      </c>
      <c r="E108" s="28"/>
      <c r="F108" s="28"/>
      <c r="G108" s="45">
        <f>G104*G106</f>
        <v>28</v>
      </c>
      <c r="H108" s="28"/>
      <c r="I108" s="28"/>
      <c r="J108" s="28"/>
      <c r="K108" s="72"/>
    </row>
    <row r="109" spans="1:11">
      <c r="A109" s="44"/>
      <c r="B109" s="28"/>
      <c r="C109" s="28"/>
      <c r="D109" s="50" t="s">
        <v>52</v>
      </c>
      <c r="E109" s="28"/>
      <c r="F109" s="28"/>
      <c r="G109" s="28"/>
      <c r="H109" s="45">
        <f>H104*H106</f>
        <v>308</v>
      </c>
      <c r="I109" s="31"/>
      <c r="J109" s="28"/>
      <c r="K109" s="29"/>
    </row>
    <row r="110" spans="1:11">
      <c r="A110" s="44"/>
      <c r="B110" s="28"/>
      <c r="C110" s="28"/>
      <c r="D110" s="50" t="s">
        <v>53</v>
      </c>
      <c r="E110" s="28"/>
      <c r="F110" s="28"/>
      <c r="G110" s="28"/>
      <c r="H110" s="31"/>
      <c r="I110" s="45">
        <f>I106*I104</f>
        <v>0</v>
      </c>
      <c r="J110" s="28"/>
      <c r="K110" s="29"/>
    </row>
    <row r="111" spans="1:11" ht="15.75" thickBot="1">
      <c r="A111" s="51"/>
      <c r="B111" s="52"/>
      <c r="C111" s="52"/>
      <c r="D111" s="53" t="s">
        <v>54</v>
      </c>
      <c r="E111" s="52"/>
      <c r="F111" s="52"/>
      <c r="G111" s="52"/>
      <c r="H111" s="52"/>
      <c r="I111" s="52"/>
      <c r="J111" s="54">
        <f>F107+G108+H109+I110</f>
        <v>504</v>
      </c>
      <c r="K111" s="55"/>
    </row>
    <row r="112" spans="1:11">
      <c r="B112" s="3"/>
      <c r="C112" s="3"/>
      <c r="D112" s="73"/>
      <c r="E112" s="3"/>
      <c r="F112" s="3"/>
      <c r="G112" s="3"/>
      <c r="H112" s="3"/>
      <c r="I112" s="3"/>
      <c r="J112" s="3"/>
    </row>
    <row r="113" spans="1:11" ht="15.75" thickBot="1">
      <c r="B113" s="3"/>
      <c r="C113" s="3"/>
      <c r="D113" s="3"/>
      <c r="E113" s="3"/>
      <c r="F113" s="3"/>
      <c r="G113" s="3"/>
      <c r="H113" s="3"/>
      <c r="I113" s="3"/>
      <c r="J113" s="3"/>
    </row>
    <row r="114" spans="1:11">
      <c r="A114" s="6" t="s">
        <v>1</v>
      </c>
      <c r="B114" s="7" t="s">
        <v>1</v>
      </c>
      <c r="C114" s="7" t="s">
        <v>2</v>
      </c>
      <c r="D114" s="7" t="s">
        <v>126</v>
      </c>
      <c r="E114" s="7" t="s">
        <v>4</v>
      </c>
      <c r="F114" s="8" t="s">
        <v>5</v>
      </c>
      <c r="G114" s="8"/>
      <c r="H114" s="8"/>
      <c r="I114" s="8"/>
      <c r="J114" s="7" t="s">
        <v>6</v>
      </c>
      <c r="K114" s="9" t="s">
        <v>7</v>
      </c>
    </row>
    <row r="115" spans="1:11" ht="15.75" thickBot="1">
      <c r="A115" s="10"/>
      <c r="B115" s="11"/>
      <c r="C115" s="11"/>
      <c r="D115" s="11"/>
      <c r="E115" s="11"/>
      <c r="F115" s="12" t="s">
        <v>8</v>
      </c>
      <c r="G115" s="12" t="s">
        <v>9</v>
      </c>
      <c r="H115" s="12" t="s">
        <v>10</v>
      </c>
      <c r="I115" s="12" t="s">
        <v>11</v>
      </c>
      <c r="J115" s="11"/>
      <c r="K115" s="13"/>
    </row>
    <row r="116" spans="1:11">
      <c r="A116" s="15">
        <v>43</v>
      </c>
      <c r="B116" s="16">
        <v>1</v>
      </c>
      <c r="C116" s="40" t="s">
        <v>127</v>
      </c>
      <c r="D116" s="56" t="s">
        <v>128</v>
      </c>
      <c r="E116" s="16">
        <v>2</v>
      </c>
      <c r="F116" s="20">
        <v>1</v>
      </c>
      <c r="G116" s="20">
        <v>0</v>
      </c>
      <c r="H116" s="20">
        <v>3</v>
      </c>
      <c r="I116" s="20">
        <v>0</v>
      </c>
      <c r="J116" s="20">
        <f>SUM(F116:I116)</f>
        <v>4</v>
      </c>
      <c r="K116" s="21" t="s">
        <v>14</v>
      </c>
    </row>
    <row r="117" spans="1:11">
      <c r="A117" s="23">
        <v>44</v>
      </c>
      <c r="B117" s="35">
        <v>2</v>
      </c>
      <c r="C117" s="70" t="s">
        <v>129</v>
      </c>
      <c r="D117" s="43" t="s">
        <v>130</v>
      </c>
      <c r="E117" s="24">
        <v>2</v>
      </c>
      <c r="F117" s="24">
        <v>0</v>
      </c>
      <c r="G117" s="24">
        <v>0</v>
      </c>
      <c r="H117" s="89">
        <v>0</v>
      </c>
      <c r="I117" s="89">
        <v>40</v>
      </c>
      <c r="J117" s="28">
        <f>SUM(F117:I117)</f>
        <v>40</v>
      </c>
      <c r="K117" s="90" t="s">
        <v>41</v>
      </c>
    </row>
    <row r="118" spans="1:11">
      <c r="A118" s="15">
        <v>45</v>
      </c>
      <c r="B118" s="16">
        <v>3</v>
      </c>
      <c r="C118" s="70" t="s">
        <v>131</v>
      </c>
      <c r="D118" s="87" t="s">
        <v>132</v>
      </c>
      <c r="E118" s="60">
        <v>3</v>
      </c>
      <c r="F118" s="28">
        <v>0</v>
      </c>
      <c r="G118" s="28">
        <v>0</v>
      </c>
      <c r="H118" s="28">
        <v>12</v>
      </c>
      <c r="I118" s="28">
        <v>0</v>
      </c>
      <c r="J118" s="28">
        <f>SUM(F118:I118)</f>
        <v>12</v>
      </c>
      <c r="K118" s="29" t="s">
        <v>68</v>
      </c>
    </row>
    <row r="119" spans="1:11">
      <c r="A119" s="23">
        <v>46</v>
      </c>
      <c r="B119" s="35">
        <v>4</v>
      </c>
      <c r="C119" s="70" t="s">
        <v>133</v>
      </c>
      <c r="D119" s="91" t="s">
        <v>134</v>
      </c>
      <c r="E119" s="60">
        <v>2</v>
      </c>
      <c r="F119" s="28">
        <v>1</v>
      </c>
      <c r="G119" s="28">
        <v>0</v>
      </c>
      <c r="H119" s="28">
        <v>3</v>
      </c>
      <c r="I119" s="28">
        <v>0</v>
      </c>
      <c r="J119" s="28">
        <f>SUM(F119:I119)</f>
        <v>4</v>
      </c>
      <c r="K119" s="29" t="s">
        <v>34</v>
      </c>
    </row>
    <row r="120" spans="1:11">
      <c r="A120" s="15">
        <v>47</v>
      </c>
      <c r="B120" s="16">
        <v>5</v>
      </c>
      <c r="C120" s="70" t="s">
        <v>135</v>
      </c>
      <c r="D120" s="87" t="s">
        <v>136</v>
      </c>
      <c r="E120" s="60">
        <v>2</v>
      </c>
      <c r="F120" s="28">
        <v>1</v>
      </c>
      <c r="G120" s="28">
        <v>0</v>
      </c>
      <c r="H120" s="28">
        <v>3</v>
      </c>
      <c r="I120" s="28">
        <v>0</v>
      </c>
      <c r="J120" s="28">
        <f>SUM(F120:I120)</f>
        <v>4</v>
      </c>
      <c r="K120" s="29" t="s">
        <v>41</v>
      </c>
    </row>
    <row r="121" spans="1:11">
      <c r="A121" s="44"/>
      <c r="B121" s="28"/>
      <c r="C121" s="28" t="s">
        <v>47</v>
      </c>
      <c r="D121" s="50"/>
      <c r="E121" s="28"/>
      <c r="F121" s="28"/>
      <c r="G121" s="28"/>
      <c r="H121" s="28"/>
      <c r="I121" s="28"/>
      <c r="J121" s="28"/>
      <c r="K121" s="29"/>
    </row>
    <row r="122" spans="1:11">
      <c r="A122" s="44"/>
      <c r="B122" s="45"/>
      <c r="C122" s="45"/>
      <c r="D122" s="46" t="s">
        <v>90</v>
      </c>
      <c r="E122" s="45" t="s">
        <v>47</v>
      </c>
      <c r="F122" s="45">
        <f>SUM(F116:F120)</f>
        <v>3</v>
      </c>
      <c r="G122" s="45">
        <f>SUM(G116:G120)</f>
        <v>0</v>
      </c>
      <c r="H122" s="45">
        <f>SUM(H116:H120)</f>
        <v>21</v>
      </c>
      <c r="I122" s="45">
        <f>SUM(I116:I120)</f>
        <v>40</v>
      </c>
      <c r="J122" s="47">
        <f>SUM(J116,J118:J120)</f>
        <v>24</v>
      </c>
      <c r="K122" s="29"/>
    </row>
    <row r="123" spans="1:11">
      <c r="A123" s="44"/>
      <c r="B123" s="45"/>
      <c r="C123" s="45"/>
      <c r="D123" s="46" t="s">
        <v>48</v>
      </c>
      <c r="E123" s="47">
        <f>SUM(E116:E121)</f>
        <v>11</v>
      </c>
      <c r="F123" s="45">
        <f>SUM(F116:F120)</f>
        <v>3</v>
      </c>
      <c r="G123" s="49">
        <f>ROUNDDOWN(G122/2,0)</f>
        <v>0</v>
      </c>
      <c r="H123" s="49">
        <f>(H122/3)-1</f>
        <v>6</v>
      </c>
      <c r="I123" s="45">
        <f>I122/20</f>
        <v>2</v>
      </c>
      <c r="J123" s="45" t="s">
        <v>47</v>
      </c>
      <c r="K123" s="29"/>
    </row>
    <row r="124" spans="1:11">
      <c r="A124" s="44"/>
      <c r="B124" s="28"/>
      <c r="C124" s="28"/>
      <c r="D124" s="50" t="s">
        <v>49</v>
      </c>
      <c r="E124" s="28"/>
      <c r="F124" s="28">
        <v>14</v>
      </c>
      <c r="G124" s="28">
        <v>14</v>
      </c>
      <c r="H124" s="28">
        <v>14</v>
      </c>
      <c r="I124" s="28">
        <v>6</v>
      </c>
      <c r="J124" s="28"/>
      <c r="K124" s="29"/>
    </row>
    <row r="125" spans="1:11">
      <c r="A125" s="44"/>
      <c r="B125" s="28"/>
      <c r="C125" s="28"/>
      <c r="D125" s="50" t="s">
        <v>50</v>
      </c>
      <c r="E125" s="28"/>
      <c r="F125" s="45">
        <f>F122*F124</f>
        <v>42</v>
      </c>
      <c r="G125" s="28"/>
      <c r="H125" s="28"/>
      <c r="I125" s="28"/>
      <c r="J125" s="28"/>
      <c r="K125" s="72"/>
    </row>
    <row r="126" spans="1:11">
      <c r="A126" s="44"/>
      <c r="B126" s="28"/>
      <c r="C126" s="28"/>
      <c r="D126" s="50" t="s">
        <v>51</v>
      </c>
      <c r="E126" s="28"/>
      <c r="F126" s="28"/>
      <c r="G126" s="45">
        <f>G122*G124</f>
        <v>0</v>
      </c>
      <c r="H126" s="28"/>
      <c r="I126" s="28"/>
      <c r="J126" s="28"/>
      <c r="K126" s="29"/>
    </row>
    <row r="127" spans="1:11">
      <c r="A127" s="44"/>
      <c r="B127" s="28"/>
      <c r="C127" s="28"/>
      <c r="D127" s="50" t="s">
        <v>52</v>
      </c>
      <c r="E127" s="28"/>
      <c r="F127" s="28"/>
      <c r="G127" s="28"/>
      <c r="H127" s="45">
        <f>H122*H124</f>
        <v>294</v>
      </c>
      <c r="I127" s="31"/>
      <c r="J127" s="28"/>
      <c r="K127" s="72"/>
    </row>
    <row r="128" spans="1:11">
      <c r="A128" s="44"/>
      <c r="B128" s="28"/>
      <c r="C128" s="28"/>
      <c r="D128" s="50" t="s">
        <v>53</v>
      </c>
      <c r="E128" s="28"/>
      <c r="F128" s="28"/>
      <c r="G128" s="28"/>
      <c r="H128" s="31"/>
      <c r="I128" s="45">
        <f>I124*I122</f>
        <v>240</v>
      </c>
      <c r="J128" s="28"/>
      <c r="K128" s="72"/>
    </row>
    <row r="129" spans="1:12" ht="15.75" thickBot="1">
      <c r="A129" s="51"/>
      <c r="B129" s="52"/>
      <c r="C129" s="52"/>
      <c r="D129" s="53" t="s">
        <v>54</v>
      </c>
      <c r="E129" s="52"/>
      <c r="F129" s="52"/>
      <c r="G129" s="52"/>
      <c r="H129" s="52"/>
      <c r="I129" s="52"/>
      <c r="J129" s="54">
        <f>F125+G126+H127+I128</f>
        <v>576</v>
      </c>
      <c r="K129" s="55"/>
    </row>
    <row r="130" spans="1:12">
      <c r="B130" s="3"/>
      <c r="C130" s="3"/>
      <c r="D130" s="73"/>
      <c r="E130" s="3"/>
      <c r="F130" s="3"/>
      <c r="G130" s="3"/>
      <c r="H130" s="3"/>
      <c r="I130" s="3"/>
      <c r="J130" s="3"/>
    </row>
    <row r="131" spans="1:12" ht="15.75" thickBot="1">
      <c r="B131" s="3"/>
      <c r="C131" s="3"/>
      <c r="D131" s="92"/>
      <c r="E131" s="93"/>
      <c r="F131" s="4"/>
      <c r="G131" s="4"/>
      <c r="H131" s="4"/>
      <c r="I131" s="4"/>
      <c r="J131" s="4"/>
    </row>
    <row r="132" spans="1:12">
      <c r="B132" s="3"/>
      <c r="C132" s="3"/>
      <c r="D132" s="94" t="s">
        <v>137</v>
      </c>
      <c r="E132" s="95"/>
      <c r="F132" s="96" t="s">
        <v>8</v>
      </c>
      <c r="G132" s="96" t="s">
        <v>9</v>
      </c>
      <c r="H132" s="96" t="s">
        <v>138</v>
      </c>
      <c r="I132" s="97" t="s">
        <v>11</v>
      </c>
      <c r="J132" s="98" t="s">
        <v>6</v>
      </c>
    </row>
    <row r="133" spans="1:12">
      <c r="B133" s="3"/>
      <c r="C133" s="3"/>
      <c r="D133" s="99" t="s">
        <v>139</v>
      </c>
      <c r="E133" s="100"/>
      <c r="F133" s="101">
        <f>SUM(F125,F107,F86,F65,F45,F25)</f>
        <v>840</v>
      </c>
      <c r="G133" s="102">
        <f>G126+G108+G87+G66+G46+G26</f>
        <v>448</v>
      </c>
      <c r="H133" s="103">
        <f>H127+H109+H88+H67+H47+H27</f>
        <v>1344</v>
      </c>
      <c r="I133" s="103">
        <f>I28+I48+I68+I89+I110+I128</f>
        <v>480</v>
      </c>
      <c r="J133" s="104">
        <f>J129+J111+J90+J69+J49+J29</f>
        <v>3112</v>
      </c>
      <c r="K133" s="105"/>
      <c r="L133" s="105"/>
    </row>
    <row r="134" spans="1:12">
      <c r="B134" s="3"/>
      <c r="C134" s="3"/>
      <c r="D134" s="106"/>
      <c r="E134" s="107"/>
      <c r="F134" s="108"/>
      <c r="G134" s="109"/>
      <c r="H134" s="110">
        <f>SUM(G133:I133)</f>
        <v>2272</v>
      </c>
      <c r="I134" s="111"/>
      <c r="J134" s="112"/>
      <c r="K134" s="105"/>
      <c r="L134" s="105"/>
    </row>
    <row r="135" spans="1:12">
      <c r="B135" s="3"/>
      <c r="C135" s="3"/>
      <c r="D135" s="99" t="s">
        <v>140</v>
      </c>
      <c r="E135" s="100"/>
      <c r="F135" s="113">
        <f>F123+F105+F84+F63+F43+F23</f>
        <v>60</v>
      </c>
      <c r="G135" s="114">
        <f>G123+G105+G84+G63+G43+G23</f>
        <v>16</v>
      </c>
      <c r="H135" s="114">
        <f>H123+H105+H84+H63+H43+H23</f>
        <v>30.5</v>
      </c>
      <c r="I135" s="114">
        <f>I123+I105+I84+I63+I43+I23</f>
        <v>4</v>
      </c>
      <c r="J135" s="104">
        <f>+F135+H135+G135+I135</f>
        <v>110.5</v>
      </c>
      <c r="L135" s="105"/>
    </row>
    <row r="136" spans="1:12">
      <c r="B136" s="3"/>
      <c r="C136" s="3"/>
      <c r="D136" s="106"/>
      <c r="E136" s="107"/>
      <c r="F136" s="115"/>
      <c r="G136" s="116"/>
      <c r="H136" s="110">
        <f>SUM(G135:I135)</f>
        <v>50.5</v>
      </c>
      <c r="I136" s="111"/>
      <c r="J136" s="117"/>
      <c r="L136" s="105"/>
    </row>
    <row r="137" spans="1:12">
      <c r="B137" s="3"/>
      <c r="C137" s="3"/>
      <c r="D137" s="99" t="s">
        <v>141</v>
      </c>
      <c r="E137" s="118"/>
      <c r="F137" s="119">
        <f>F133/J133</f>
        <v>0.26992287917737789</v>
      </c>
      <c r="G137" s="120">
        <f>((G133)/J133)</f>
        <v>0.14395886889460155</v>
      </c>
      <c r="H137" s="121">
        <f>((H133)/J133)</f>
        <v>0.43187660668380462</v>
      </c>
      <c r="I137" s="122">
        <f>I133/J133</f>
        <v>0.15424164524421594</v>
      </c>
      <c r="J137" s="123">
        <f>+F137+G137+H137+I137</f>
        <v>1</v>
      </c>
      <c r="L137" s="124"/>
    </row>
    <row r="138" spans="1:12">
      <c r="B138" s="3"/>
      <c r="C138" s="3"/>
      <c r="D138" s="106"/>
      <c r="E138" s="125"/>
      <c r="F138" s="126"/>
      <c r="G138" s="127">
        <f>SUM(G137:I137)</f>
        <v>0.73007712082262211</v>
      </c>
      <c r="H138" s="128"/>
      <c r="I138" s="129"/>
      <c r="J138" s="130"/>
      <c r="L138" s="124"/>
    </row>
    <row r="139" spans="1:12">
      <c r="B139" s="3"/>
      <c r="C139" s="3"/>
      <c r="D139" s="99" t="s">
        <v>142</v>
      </c>
      <c r="E139" s="131"/>
      <c r="F139" s="132">
        <f>(F135/J135)</f>
        <v>0.54298642533936647</v>
      </c>
      <c r="G139" s="133">
        <f>((G135)/J135)</f>
        <v>0.14479638009049775</v>
      </c>
      <c r="H139" s="133">
        <f>((H135)/J135)</f>
        <v>0.27601809954751133</v>
      </c>
      <c r="I139" s="122">
        <f>I135/J135</f>
        <v>3.6199095022624438E-2</v>
      </c>
      <c r="J139" s="134">
        <f>+F139+G139+H139+I139</f>
        <v>1</v>
      </c>
      <c r="L139" s="124"/>
    </row>
    <row r="140" spans="1:12" ht="15.75" thickBot="1">
      <c r="B140" s="3"/>
      <c r="C140" s="3"/>
      <c r="D140" s="135"/>
      <c r="E140" s="136"/>
      <c r="F140" s="137"/>
      <c r="G140" s="138">
        <f>SUM(G139:I139)</f>
        <v>0.45701357466063353</v>
      </c>
      <c r="H140" s="138"/>
      <c r="I140" s="138"/>
      <c r="J140" s="139"/>
      <c r="L140" s="124"/>
    </row>
    <row r="141" spans="1:12">
      <c r="B141" s="3"/>
      <c r="C141" s="3"/>
      <c r="D141" s="3"/>
      <c r="E141" s="3"/>
      <c r="F141" s="3"/>
      <c r="G141" s="3"/>
      <c r="H141" s="3"/>
      <c r="I141" s="3"/>
      <c r="J141" s="3"/>
    </row>
    <row r="142" spans="1:12">
      <c r="D142" t="s">
        <v>143</v>
      </c>
      <c r="J142" s="5"/>
    </row>
    <row r="143" spans="1:12">
      <c r="D143" t="s">
        <v>144</v>
      </c>
    </row>
    <row r="144" spans="1:12">
      <c r="D144" t="s">
        <v>145</v>
      </c>
    </row>
    <row r="145" spans="4:4">
      <c r="D145" t="s">
        <v>146</v>
      </c>
    </row>
    <row r="147" spans="4:4">
      <c r="D147" s="140" t="s">
        <v>147</v>
      </c>
    </row>
    <row r="148" spans="4:4">
      <c r="D148" s="141" t="s">
        <v>148</v>
      </c>
    </row>
    <row r="149" spans="4:4">
      <c r="D149" s="141" t="s">
        <v>149</v>
      </c>
    </row>
    <row r="150" spans="4:4">
      <c r="D150" s="141" t="s">
        <v>150</v>
      </c>
    </row>
    <row r="151" spans="4:4">
      <c r="D151" s="141" t="s">
        <v>151</v>
      </c>
    </row>
    <row r="152" spans="4:4">
      <c r="D152" s="141" t="s">
        <v>152</v>
      </c>
    </row>
    <row r="153" spans="4:4">
      <c r="D153" s="141" t="s">
        <v>153</v>
      </c>
    </row>
  </sheetData>
  <mergeCells count="63">
    <mergeCell ref="D137:D138"/>
    <mergeCell ref="F137:F138"/>
    <mergeCell ref="J137:J138"/>
    <mergeCell ref="G138:I138"/>
    <mergeCell ref="D139:D140"/>
    <mergeCell ref="F139:F140"/>
    <mergeCell ref="J139:J140"/>
    <mergeCell ref="G140:I140"/>
    <mergeCell ref="D132:E132"/>
    <mergeCell ref="D133:D134"/>
    <mergeCell ref="F133:F134"/>
    <mergeCell ref="J133:J134"/>
    <mergeCell ref="D135:D136"/>
    <mergeCell ref="F135:F136"/>
    <mergeCell ref="J135:J136"/>
    <mergeCell ref="J93:J94"/>
    <mergeCell ref="K93:K94"/>
    <mergeCell ref="A114:A115"/>
    <mergeCell ref="B114:B115"/>
    <mergeCell ref="C114:C115"/>
    <mergeCell ref="D114:D115"/>
    <mergeCell ref="E114:E115"/>
    <mergeCell ref="F114:I114"/>
    <mergeCell ref="J114:J115"/>
    <mergeCell ref="K114:K115"/>
    <mergeCell ref="A93:A94"/>
    <mergeCell ref="B93:B94"/>
    <mergeCell ref="C93:C94"/>
    <mergeCell ref="D93:D94"/>
    <mergeCell ref="E93:E94"/>
    <mergeCell ref="F93:I93"/>
    <mergeCell ref="J51:J52"/>
    <mergeCell ref="K51:K52"/>
    <mergeCell ref="A72:A73"/>
    <mergeCell ref="B72:B73"/>
    <mergeCell ref="C72:C73"/>
    <mergeCell ref="D72:D73"/>
    <mergeCell ref="E72:E73"/>
    <mergeCell ref="F72:I72"/>
    <mergeCell ref="J72:J73"/>
    <mergeCell ref="K72:K73"/>
    <mergeCell ref="A51:A52"/>
    <mergeCell ref="B51:B52"/>
    <mergeCell ref="C51:C52"/>
    <mergeCell ref="D51:D52"/>
    <mergeCell ref="E51:E52"/>
    <mergeCell ref="F51:I51"/>
    <mergeCell ref="J4:J5"/>
    <mergeCell ref="K4:K5"/>
    <mergeCell ref="A31:A32"/>
    <mergeCell ref="B31:B32"/>
    <mergeCell ref="C31:C32"/>
    <mergeCell ref="D31:D32"/>
    <mergeCell ref="E31:E32"/>
    <mergeCell ref="F31:I31"/>
    <mergeCell ref="J31:J32"/>
    <mergeCell ref="K31:K32"/>
    <mergeCell ref="A4:A5"/>
    <mergeCell ref="B4:B5"/>
    <mergeCell ref="C4:C5"/>
    <mergeCell ref="D4:D5"/>
    <mergeCell ref="E4:E5"/>
    <mergeCell ref="F4:I4"/>
  </mergeCells>
  <hyperlinks>
    <hyperlink ref="D6" r:id="rId1" display="Bahasa Indonesia"/>
    <hyperlink ref="D16" r:id="rId2" display="Pendidikan Agama"/>
    <hyperlink ref="D36" r:id="rId3" display="Fisika Terapan"/>
    <hyperlink ref="D37" r:id="rId4" display="Praktikum Fisika Terapan"/>
    <hyperlink ref="D55" r:id="rId5" display="Bahasa Indonesia"/>
    <hyperlink ref="D75" r:id="rId6" display="Bahasa Inggris I"/>
    <hyperlink ref="D33" r:id="rId7" display="Matematika Teknik I"/>
  </hyperlinks>
  <printOptions horizontalCentered="1"/>
  <pageMargins left="0.7" right="0.7" top="0.75" bottom="0.75" header="0.3" footer="0.3"/>
  <pageSetup paperSize="9" scale="72" fitToHeight="0" orientation="portrait" r:id="rId8"/>
  <rowBreaks count="2" manualBreakCount="2">
    <brk id="61" max="10" man="1"/>
    <brk id="1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30" zoomScaleNormal="30" workbookViewId="0">
      <selection activeCell="AR60" sqref="AR60"/>
    </sheetView>
  </sheetViews>
  <sheetFormatPr defaultRowHeight="15"/>
  <sheetData/>
  <pageMargins left="0.7" right="0.7" top="0.75" bottom="0.75" header="0.3" footer="0.3"/>
  <pageSetup orientation="portrait" r:id="rId1"/>
  <legacyDrawing r:id="rId2"/>
  <oleObjects>
    <oleObject progId="Visio.Drawing.11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2"/>
  <sheetViews>
    <sheetView topLeftCell="A20" workbookViewId="0">
      <selection activeCell="H42" sqref="H42:I42"/>
    </sheetView>
  </sheetViews>
  <sheetFormatPr defaultRowHeight="12.75"/>
  <cols>
    <col min="1" max="1" width="3.85546875" style="143" bestFit="1" customWidth="1"/>
    <col min="2" max="2" width="4.85546875" style="143" bestFit="1" customWidth="1"/>
    <col min="3" max="3" width="8.7109375" style="143" bestFit="1" customWidth="1"/>
    <col min="4" max="4" width="41.42578125" style="143" bestFit="1" customWidth="1"/>
    <col min="5" max="5" width="4" style="143" bestFit="1" customWidth="1"/>
    <col min="6" max="6" width="3" style="143" bestFit="1" customWidth="1"/>
    <col min="7" max="7" width="4.85546875" style="143" bestFit="1" customWidth="1"/>
    <col min="8" max="8" width="8.7109375" style="143" bestFit="1" customWidth="1"/>
    <col min="9" max="9" width="56.140625" style="143" bestFit="1" customWidth="1"/>
    <col min="10" max="10" width="4" style="375" bestFit="1" customWidth="1"/>
    <col min="11" max="11" width="3.85546875" style="143" bestFit="1" customWidth="1"/>
    <col min="12" max="258" width="9.140625" style="143"/>
    <col min="259" max="259" width="8.7109375" style="143" bestFit="1" customWidth="1"/>
    <col min="260" max="260" width="44.140625" style="143" bestFit="1" customWidth="1"/>
    <col min="261" max="263" width="9.140625" style="143"/>
    <col min="264" max="264" width="8.7109375" style="143" bestFit="1" customWidth="1"/>
    <col min="265" max="265" width="42.140625" style="143" bestFit="1" customWidth="1"/>
    <col min="266" max="514" width="9.140625" style="143"/>
    <col min="515" max="515" width="8.7109375" style="143" bestFit="1" customWidth="1"/>
    <col min="516" max="516" width="44.140625" style="143" bestFit="1" customWidth="1"/>
    <col min="517" max="519" width="9.140625" style="143"/>
    <col min="520" max="520" width="8.7109375" style="143" bestFit="1" customWidth="1"/>
    <col min="521" max="521" width="42.140625" style="143" bestFit="1" customWidth="1"/>
    <col min="522" max="770" width="9.140625" style="143"/>
    <col min="771" max="771" width="8.7109375" style="143" bestFit="1" customWidth="1"/>
    <col min="772" max="772" width="44.140625" style="143" bestFit="1" customWidth="1"/>
    <col min="773" max="775" width="9.140625" style="143"/>
    <col min="776" max="776" width="8.7109375" style="143" bestFit="1" customWidth="1"/>
    <col min="777" max="777" width="42.140625" style="143" bestFit="1" customWidth="1"/>
    <col min="778" max="1026" width="9.140625" style="143"/>
    <col min="1027" max="1027" width="8.7109375" style="143" bestFit="1" customWidth="1"/>
    <col min="1028" max="1028" width="44.140625" style="143" bestFit="1" customWidth="1"/>
    <col min="1029" max="1031" width="9.140625" style="143"/>
    <col min="1032" max="1032" width="8.7109375" style="143" bestFit="1" customWidth="1"/>
    <col min="1033" max="1033" width="42.140625" style="143" bestFit="1" customWidth="1"/>
    <col min="1034" max="1282" width="9.140625" style="143"/>
    <col min="1283" max="1283" width="8.7109375" style="143" bestFit="1" customWidth="1"/>
    <col min="1284" max="1284" width="44.140625" style="143" bestFit="1" customWidth="1"/>
    <col min="1285" max="1287" width="9.140625" style="143"/>
    <col min="1288" max="1288" width="8.7109375" style="143" bestFit="1" customWidth="1"/>
    <col min="1289" max="1289" width="42.140625" style="143" bestFit="1" customWidth="1"/>
    <col min="1290" max="1538" width="9.140625" style="143"/>
    <col min="1539" max="1539" width="8.7109375" style="143" bestFit="1" customWidth="1"/>
    <col min="1540" max="1540" width="44.140625" style="143" bestFit="1" customWidth="1"/>
    <col min="1541" max="1543" width="9.140625" style="143"/>
    <col min="1544" max="1544" width="8.7109375" style="143" bestFit="1" customWidth="1"/>
    <col min="1545" max="1545" width="42.140625" style="143" bestFit="1" customWidth="1"/>
    <col min="1546" max="1794" width="9.140625" style="143"/>
    <col min="1795" max="1795" width="8.7109375" style="143" bestFit="1" customWidth="1"/>
    <col min="1796" max="1796" width="44.140625" style="143" bestFit="1" customWidth="1"/>
    <col min="1797" max="1799" width="9.140625" style="143"/>
    <col min="1800" max="1800" width="8.7109375" style="143" bestFit="1" customWidth="1"/>
    <col min="1801" max="1801" width="42.140625" style="143" bestFit="1" customWidth="1"/>
    <col min="1802" max="2050" width="9.140625" style="143"/>
    <col min="2051" max="2051" width="8.7109375" style="143" bestFit="1" customWidth="1"/>
    <col min="2052" max="2052" width="44.140625" style="143" bestFit="1" customWidth="1"/>
    <col min="2053" max="2055" width="9.140625" style="143"/>
    <col min="2056" max="2056" width="8.7109375" style="143" bestFit="1" customWidth="1"/>
    <col min="2057" max="2057" width="42.140625" style="143" bestFit="1" customWidth="1"/>
    <col min="2058" max="2306" width="9.140625" style="143"/>
    <col min="2307" max="2307" width="8.7109375" style="143" bestFit="1" customWidth="1"/>
    <col min="2308" max="2308" width="44.140625" style="143" bestFit="1" customWidth="1"/>
    <col min="2309" max="2311" width="9.140625" style="143"/>
    <col min="2312" max="2312" width="8.7109375" style="143" bestFit="1" customWidth="1"/>
    <col min="2313" max="2313" width="42.140625" style="143" bestFit="1" customWidth="1"/>
    <col min="2314" max="2562" width="9.140625" style="143"/>
    <col min="2563" max="2563" width="8.7109375" style="143" bestFit="1" customWidth="1"/>
    <col min="2564" max="2564" width="44.140625" style="143" bestFit="1" customWidth="1"/>
    <col min="2565" max="2567" width="9.140625" style="143"/>
    <col min="2568" max="2568" width="8.7109375" style="143" bestFit="1" customWidth="1"/>
    <col min="2569" max="2569" width="42.140625" style="143" bestFit="1" customWidth="1"/>
    <col min="2570" max="2818" width="9.140625" style="143"/>
    <col min="2819" max="2819" width="8.7109375" style="143" bestFit="1" customWidth="1"/>
    <col min="2820" max="2820" width="44.140625" style="143" bestFit="1" customWidth="1"/>
    <col min="2821" max="2823" width="9.140625" style="143"/>
    <col min="2824" max="2824" width="8.7109375" style="143" bestFit="1" customWidth="1"/>
    <col min="2825" max="2825" width="42.140625" style="143" bestFit="1" customWidth="1"/>
    <col min="2826" max="3074" width="9.140625" style="143"/>
    <col min="3075" max="3075" width="8.7109375" style="143" bestFit="1" customWidth="1"/>
    <col min="3076" max="3076" width="44.140625" style="143" bestFit="1" customWidth="1"/>
    <col min="3077" max="3079" width="9.140625" style="143"/>
    <col min="3080" max="3080" width="8.7109375" style="143" bestFit="1" customWidth="1"/>
    <col min="3081" max="3081" width="42.140625" style="143" bestFit="1" customWidth="1"/>
    <col min="3082" max="3330" width="9.140625" style="143"/>
    <col min="3331" max="3331" width="8.7109375" style="143" bestFit="1" customWidth="1"/>
    <col min="3332" max="3332" width="44.140625" style="143" bestFit="1" customWidth="1"/>
    <col min="3333" max="3335" width="9.140625" style="143"/>
    <col min="3336" max="3336" width="8.7109375" style="143" bestFit="1" customWidth="1"/>
    <col min="3337" max="3337" width="42.140625" style="143" bestFit="1" customWidth="1"/>
    <col min="3338" max="3586" width="9.140625" style="143"/>
    <col min="3587" max="3587" width="8.7109375" style="143" bestFit="1" customWidth="1"/>
    <col min="3588" max="3588" width="44.140625" style="143" bestFit="1" customWidth="1"/>
    <col min="3589" max="3591" width="9.140625" style="143"/>
    <col min="3592" max="3592" width="8.7109375" style="143" bestFit="1" customWidth="1"/>
    <col min="3593" max="3593" width="42.140625" style="143" bestFit="1" customWidth="1"/>
    <col min="3594" max="3842" width="9.140625" style="143"/>
    <col min="3843" max="3843" width="8.7109375" style="143" bestFit="1" customWidth="1"/>
    <col min="3844" max="3844" width="44.140625" style="143" bestFit="1" customWidth="1"/>
    <col min="3845" max="3847" width="9.140625" style="143"/>
    <col min="3848" max="3848" width="8.7109375" style="143" bestFit="1" customWidth="1"/>
    <col min="3849" max="3849" width="42.140625" style="143" bestFit="1" customWidth="1"/>
    <col min="3850" max="4098" width="9.140625" style="143"/>
    <col min="4099" max="4099" width="8.7109375" style="143" bestFit="1" customWidth="1"/>
    <col min="4100" max="4100" width="44.140625" style="143" bestFit="1" customWidth="1"/>
    <col min="4101" max="4103" width="9.140625" style="143"/>
    <col min="4104" max="4104" width="8.7109375" style="143" bestFit="1" customWidth="1"/>
    <col min="4105" max="4105" width="42.140625" style="143" bestFit="1" customWidth="1"/>
    <col min="4106" max="4354" width="9.140625" style="143"/>
    <col min="4355" max="4355" width="8.7109375" style="143" bestFit="1" customWidth="1"/>
    <col min="4356" max="4356" width="44.140625" style="143" bestFit="1" customWidth="1"/>
    <col min="4357" max="4359" width="9.140625" style="143"/>
    <col min="4360" max="4360" width="8.7109375" style="143" bestFit="1" customWidth="1"/>
    <col min="4361" max="4361" width="42.140625" style="143" bestFit="1" customWidth="1"/>
    <col min="4362" max="4610" width="9.140625" style="143"/>
    <col min="4611" max="4611" width="8.7109375" style="143" bestFit="1" customWidth="1"/>
    <col min="4612" max="4612" width="44.140625" style="143" bestFit="1" customWidth="1"/>
    <col min="4613" max="4615" width="9.140625" style="143"/>
    <col min="4616" max="4616" width="8.7109375" style="143" bestFit="1" customWidth="1"/>
    <col min="4617" max="4617" width="42.140625" style="143" bestFit="1" customWidth="1"/>
    <col min="4618" max="4866" width="9.140625" style="143"/>
    <col min="4867" max="4867" width="8.7109375" style="143" bestFit="1" customWidth="1"/>
    <col min="4868" max="4868" width="44.140625" style="143" bestFit="1" customWidth="1"/>
    <col min="4869" max="4871" width="9.140625" style="143"/>
    <col min="4872" max="4872" width="8.7109375" style="143" bestFit="1" customWidth="1"/>
    <col min="4873" max="4873" width="42.140625" style="143" bestFit="1" customWidth="1"/>
    <col min="4874" max="5122" width="9.140625" style="143"/>
    <col min="5123" max="5123" width="8.7109375" style="143" bestFit="1" customWidth="1"/>
    <col min="5124" max="5124" width="44.140625" style="143" bestFit="1" customWidth="1"/>
    <col min="5125" max="5127" width="9.140625" style="143"/>
    <col min="5128" max="5128" width="8.7109375" style="143" bestFit="1" customWidth="1"/>
    <col min="5129" max="5129" width="42.140625" style="143" bestFit="1" customWidth="1"/>
    <col min="5130" max="5378" width="9.140625" style="143"/>
    <col min="5379" max="5379" width="8.7109375" style="143" bestFit="1" customWidth="1"/>
    <col min="5380" max="5380" width="44.140625" style="143" bestFit="1" customWidth="1"/>
    <col min="5381" max="5383" width="9.140625" style="143"/>
    <col min="5384" max="5384" width="8.7109375" style="143" bestFit="1" customWidth="1"/>
    <col min="5385" max="5385" width="42.140625" style="143" bestFit="1" customWidth="1"/>
    <col min="5386" max="5634" width="9.140625" style="143"/>
    <col min="5635" max="5635" width="8.7109375" style="143" bestFit="1" customWidth="1"/>
    <col min="5636" max="5636" width="44.140625" style="143" bestFit="1" customWidth="1"/>
    <col min="5637" max="5639" width="9.140625" style="143"/>
    <col min="5640" max="5640" width="8.7109375" style="143" bestFit="1" customWidth="1"/>
    <col min="5641" max="5641" width="42.140625" style="143" bestFit="1" customWidth="1"/>
    <col min="5642" max="5890" width="9.140625" style="143"/>
    <col min="5891" max="5891" width="8.7109375" style="143" bestFit="1" customWidth="1"/>
    <col min="5892" max="5892" width="44.140625" style="143" bestFit="1" customWidth="1"/>
    <col min="5893" max="5895" width="9.140625" style="143"/>
    <col min="5896" max="5896" width="8.7109375" style="143" bestFit="1" customWidth="1"/>
    <col min="5897" max="5897" width="42.140625" style="143" bestFit="1" customWidth="1"/>
    <col min="5898" max="6146" width="9.140625" style="143"/>
    <col min="6147" max="6147" width="8.7109375" style="143" bestFit="1" customWidth="1"/>
    <col min="6148" max="6148" width="44.140625" style="143" bestFit="1" customWidth="1"/>
    <col min="6149" max="6151" width="9.140625" style="143"/>
    <col min="6152" max="6152" width="8.7109375" style="143" bestFit="1" customWidth="1"/>
    <col min="6153" max="6153" width="42.140625" style="143" bestFit="1" customWidth="1"/>
    <col min="6154" max="6402" width="9.140625" style="143"/>
    <col min="6403" max="6403" width="8.7109375" style="143" bestFit="1" customWidth="1"/>
    <col min="6404" max="6404" width="44.140625" style="143" bestFit="1" customWidth="1"/>
    <col min="6405" max="6407" width="9.140625" style="143"/>
    <col min="6408" max="6408" width="8.7109375" style="143" bestFit="1" customWidth="1"/>
    <col min="6409" max="6409" width="42.140625" style="143" bestFit="1" customWidth="1"/>
    <col min="6410" max="6658" width="9.140625" style="143"/>
    <col min="6659" max="6659" width="8.7109375" style="143" bestFit="1" customWidth="1"/>
    <col min="6660" max="6660" width="44.140625" style="143" bestFit="1" customWidth="1"/>
    <col min="6661" max="6663" width="9.140625" style="143"/>
    <col min="6664" max="6664" width="8.7109375" style="143" bestFit="1" customWidth="1"/>
    <col min="6665" max="6665" width="42.140625" style="143" bestFit="1" customWidth="1"/>
    <col min="6666" max="6914" width="9.140625" style="143"/>
    <col min="6915" max="6915" width="8.7109375" style="143" bestFit="1" customWidth="1"/>
    <col min="6916" max="6916" width="44.140625" style="143" bestFit="1" customWidth="1"/>
    <col min="6917" max="6919" width="9.140625" style="143"/>
    <col min="6920" max="6920" width="8.7109375" style="143" bestFit="1" customWidth="1"/>
    <col min="6921" max="6921" width="42.140625" style="143" bestFit="1" customWidth="1"/>
    <col min="6922" max="7170" width="9.140625" style="143"/>
    <col min="7171" max="7171" width="8.7109375" style="143" bestFit="1" customWidth="1"/>
    <col min="7172" max="7172" width="44.140625" style="143" bestFit="1" customWidth="1"/>
    <col min="7173" max="7175" width="9.140625" style="143"/>
    <col min="7176" max="7176" width="8.7109375" style="143" bestFit="1" customWidth="1"/>
    <col min="7177" max="7177" width="42.140625" style="143" bestFit="1" customWidth="1"/>
    <col min="7178" max="7426" width="9.140625" style="143"/>
    <col min="7427" max="7427" width="8.7109375" style="143" bestFit="1" customWidth="1"/>
    <col min="7428" max="7428" width="44.140625" style="143" bestFit="1" customWidth="1"/>
    <col min="7429" max="7431" width="9.140625" style="143"/>
    <col min="7432" max="7432" width="8.7109375" style="143" bestFit="1" customWidth="1"/>
    <col min="7433" max="7433" width="42.140625" style="143" bestFit="1" customWidth="1"/>
    <col min="7434" max="7682" width="9.140625" style="143"/>
    <col min="7683" max="7683" width="8.7109375" style="143" bestFit="1" customWidth="1"/>
    <col min="7684" max="7684" width="44.140625" style="143" bestFit="1" customWidth="1"/>
    <col min="7685" max="7687" width="9.140625" style="143"/>
    <col min="7688" max="7688" width="8.7109375" style="143" bestFit="1" customWidth="1"/>
    <col min="7689" max="7689" width="42.140625" style="143" bestFit="1" customWidth="1"/>
    <col min="7690" max="7938" width="9.140625" style="143"/>
    <col min="7939" max="7939" width="8.7109375" style="143" bestFit="1" customWidth="1"/>
    <col min="7940" max="7940" width="44.140625" style="143" bestFit="1" customWidth="1"/>
    <col min="7941" max="7943" width="9.140625" style="143"/>
    <col min="7944" max="7944" width="8.7109375" style="143" bestFit="1" customWidth="1"/>
    <col min="7945" max="7945" width="42.140625" style="143" bestFit="1" customWidth="1"/>
    <col min="7946" max="8194" width="9.140625" style="143"/>
    <col min="8195" max="8195" width="8.7109375" style="143" bestFit="1" customWidth="1"/>
    <col min="8196" max="8196" width="44.140625" style="143" bestFit="1" customWidth="1"/>
    <col min="8197" max="8199" width="9.140625" style="143"/>
    <col min="8200" max="8200" width="8.7109375" style="143" bestFit="1" customWidth="1"/>
    <col min="8201" max="8201" width="42.140625" style="143" bestFit="1" customWidth="1"/>
    <col min="8202" max="8450" width="9.140625" style="143"/>
    <col min="8451" max="8451" width="8.7109375" style="143" bestFit="1" customWidth="1"/>
    <col min="8452" max="8452" width="44.140625" style="143" bestFit="1" customWidth="1"/>
    <col min="8453" max="8455" width="9.140625" style="143"/>
    <col min="8456" max="8456" width="8.7109375" style="143" bestFit="1" customWidth="1"/>
    <col min="8457" max="8457" width="42.140625" style="143" bestFit="1" customWidth="1"/>
    <col min="8458" max="8706" width="9.140625" style="143"/>
    <col min="8707" max="8707" width="8.7109375" style="143" bestFit="1" customWidth="1"/>
    <col min="8708" max="8708" width="44.140625" style="143" bestFit="1" customWidth="1"/>
    <col min="8709" max="8711" width="9.140625" style="143"/>
    <col min="8712" max="8712" width="8.7109375" style="143" bestFit="1" customWidth="1"/>
    <col min="8713" max="8713" width="42.140625" style="143" bestFit="1" customWidth="1"/>
    <col min="8714" max="8962" width="9.140625" style="143"/>
    <col min="8963" max="8963" width="8.7109375" style="143" bestFit="1" customWidth="1"/>
    <col min="8964" max="8964" width="44.140625" style="143" bestFit="1" customWidth="1"/>
    <col min="8965" max="8967" width="9.140625" style="143"/>
    <col min="8968" max="8968" width="8.7109375" style="143" bestFit="1" customWidth="1"/>
    <col min="8969" max="8969" width="42.140625" style="143" bestFit="1" customWidth="1"/>
    <col min="8970" max="9218" width="9.140625" style="143"/>
    <col min="9219" max="9219" width="8.7109375" style="143" bestFit="1" customWidth="1"/>
    <col min="9220" max="9220" width="44.140625" style="143" bestFit="1" customWidth="1"/>
    <col min="9221" max="9223" width="9.140625" style="143"/>
    <col min="9224" max="9224" width="8.7109375" style="143" bestFit="1" customWidth="1"/>
    <col min="9225" max="9225" width="42.140625" style="143" bestFit="1" customWidth="1"/>
    <col min="9226" max="9474" width="9.140625" style="143"/>
    <col min="9475" max="9475" width="8.7109375" style="143" bestFit="1" customWidth="1"/>
    <col min="9476" max="9476" width="44.140625" style="143" bestFit="1" customWidth="1"/>
    <col min="9477" max="9479" width="9.140625" style="143"/>
    <col min="9480" max="9480" width="8.7109375" style="143" bestFit="1" customWidth="1"/>
    <col min="9481" max="9481" width="42.140625" style="143" bestFit="1" customWidth="1"/>
    <col min="9482" max="9730" width="9.140625" style="143"/>
    <col min="9731" max="9731" width="8.7109375" style="143" bestFit="1" customWidth="1"/>
    <col min="9732" max="9732" width="44.140625" style="143" bestFit="1" customWidth="1"/>
    <col min="9733" max="9735" width="9.140625" style="143"/>
    <col min="9736" max="9736" width="8.7109375" style="143" bestFit="1" customWidth="1"/>
    <col min="9737" max="9737" width="42.140625" style="143" bestFit="1" customWidth="1"/>
    <col min="9738" max="9986" width="9.140625" style="143"/>
    <col min="9987" max="9987" width="8.7109375" style="143" bestFit="1" customWidth="1"/>
    <col min="9988" max="9988" width="44.140625" style="143" bestFit="1" customWidth="1"/>
    <col min="9989" max="9991" width="9.140625" style="143"/>
    <col min="9992" max="9992" width="8.7109375" style="143" bestFit="1" customWidth="1"/>
    <col min="9993" max="9993" width="42.140625" style="143" bestFit="1" customWidth="1"/>
    <col min="9994" max="10242" width="9.140625" style="143"/>
    <col min="10243" max="10243" width="8.7109375" style="143" bestFit="1" customWidth="1"/>
    <col min="10244" max="10244" width="44.140625" style="143" bestFit="1" customWidth="1"/>
    <col min="10245" max="10247" width="9.140625" style="143"/>
    <col min="10248" max="10248" width="8.7109375" style="143" bestFit="1" customWidth="1"/>
    <col min="10249" max="10249" width="42.140625" style="143" bestFit="1" customWidth="1"/>
    <col min="10250" max="10498" width="9.140625" style="143"/>
    <col min="10499" max="10499" width="8.7109375" style="143" bestFit="1" customWidth="1"/>
    <col min="10500" max="10500" width="44.140625" style="143" bestFit="1" customWidth="1"/>
    <col min="10501" max="10503" width="9.140625" style="143"/>
    <col min="10504" max="10504" width="8.7109375" style="143" bestFit="1" customWidth="1"/>
    <col min="10505" max="10505" width="42.140625" style="143" bestFit="1" customWidth="1"/>
    <col min="10506" max="10754" width="9.140625" style="143"/>
    <col min="10755" max="10755" width="8.7109375" style="143" bestFit="1" customWidth="1"/>
    <col min="10756" max="10756" width="44.140625" style="143" bestFit="1" customWidth="1"/>
    <col min="10757" max="10759" width="9.140625" style="143"/>
    <col min="10760" max="10760" width="8.7109375" style="143" bestFit="1" customWidth="1"/>
    <col min="10761" max="10761" width="42.140625" style="143" bestFit="1" customWidth="1"/>
    <col min="10762" max="11010" width="9.140625" style="143"/>
    <col min="11011" max="11011" width="8.7109375" style="143" bestFit="1" customWidth="1"/>
    <col min="11012" max="11012" width="44.140625" style="143" bestFit="1" customWidth="1"/>
    <col min="11013" max="11015" width="9.140625" style="143"/>
    <col min="11016" max="11016" width="8.7109375" style="143" bestFit="1" customWidth="1"/>
    <col min="11017" max="11017" width="42.140625" style="143" bestFit="1" customWidth="1"/>
    <col min="11018" max="11266" width="9.140625" style="143"/>
    <col min="11267" max="11267" width="8.7109375" style="143" bestFit="1" customWidth="1"/>
    <col min="11268" max="11268" width="44.140625" style="143" bestFit="1" customWidth="1"/>
    <col min="11269" max="11271" width="9.140625" style="143"/>
    <col min="11272" max="11272" width="8.7109375" style="143" bestFit="1" customWidth="1"/>
    <col min="11273" max="11273" width="42.140625" style="143" bestFit="1" customWidth="1"/>
    <col min="11274" max="11522" width="9.140625" style="143"/>
    <col min="11523" max="11523" width="8.7109375" style="143" bestFit="1" customWidth="1"/>
    <col min="11524" max="11524" width="44.140625" style="143" bestFit="1" customWidth="1"/>
    <col min="11525" max="11527" width="9.140625" style="143"/>
    <col min="11528" max="11528" width="8.7109375" style="143" bestFit="1" customWidth="1"/>
    <col min="11529" max="11529" width="42.140625" style="143" bestFit="1" customWidth="1"/>
    <col min="11530" max="11778" width="9.140625" style="143"/>
    <col min="11779" max="11779" width="8.7109375" style="143" bestFit="1" customWidth="1"/>
    <col min="11780" max="11780" width="44.140625" style="143" bestFit="1" customWidth="1"/>
    <col min="11781" max="11783" width="9.140625" style="143"/>
    <col min="11784" max="11784" width="8.7109375" style="143" bestFit="1" customWidth="1"/>
    <col min="11785" max="11785" width="42.140625" style="143" bestFit="1" customWidth="1"/>
    <col min="11786" max="12034" width="9.140625" style="143"/>
    <col min="12035" max="12035" width="8.7109375" style="143" bestFit="1" customWidth="1"/>
    <col min="12036" max="12036" width="44.140625" style="143" bestFit="1" customWidth="1"/>
    <col min="12037" max="12039" width="9.140625" style="143"/>
    <col min="12040" max="12040" width="8.7109375" style="143" bestFit="1" customWidth="1"/>
    <col min="12041" max="12041" width="42.140625" style="143" bestFit="1" customWidth="1"/>
    <col min="12042" max="12290" width="9.140625" style="143"/>
    <col min="12291" max="12291" width="8.7109375" style="143" bestFit="1" customWidth="1"/>
    <col min="12292" max="12292" width="44.140625" style="143" bestFit="1" customWidth="1"/>
    <col min="12293" max="12295" width="9.140625" style="143"/>
    <col min="12296" max="12296" width="8.7109375" style="143" bestFit="1" customWidth="1"/>
    <col min="12297" max="12297" width="42.140625" style="143" bestFit="1" customWidth="1"/>
    <col min="12298" max="12546" width="9.140625" style="143"/>
    <col min="12547" max="12547" width="8.7109375" style="143" bestFit="1" customWidth="1"/>
    <col min="12548" max="12548" width="44.140625" style="143" bestFit="1" customWidth="1"/>
    <col min="12549" max="12551" width="9.140625" style="143"/>
    <col min="12552" max="12552" width="8.7109375" style="143" bestFit="1" customWidth="1"/>
    <col min="12553" max="12553" width="42.140625" style="143" bestFit="1" customWidth="1"/>
    <col min="12554" max="12802" width="9.140625" style="143"/>
    <col min="12803" max="12803" width="8.7109375" style="143" bestFit="1" customWidth="1"/>
    <col min="12804" max="12804" width="44.140625" style="143" bestFit="1" customWidth="1"/>
    <col min="12805" max="12807" width="9.140625" style="143"/>
    <col min="12808" max="12808" width="8.7109375" style="143" bestFit="1" customWidth="1"/>
    <col min="12809" max="12809" width="42.140625" style="143" bestFit="1" customWidth="1"/>
    <col min="12810" max="13058" width="9.140625" style="143"/>
    <col min="13059" max="13059" width="8.7109375" style="143" bestFit="1" customWidth="1"/>
    <col min="13060" max="13060" width="44.140625" style="143" bestFit="1" customWidth="1"/>
    <col min="13061" max="13063" width="9.140625" style="143"/>
    <col min="13064" max="13064" width="8.7109375" style="143" bestFit="1" customWidth="1"/>
    <col min="13065" max="13065" width="42.140625" style="143" bestFit="1" customWidth="1"/>
    <col min="13066" max="13314" width="9.140625" style="143"/>
    <col min="13315" max="13315" width="8.7109375" style="143" bestFit="1" customWidth="1"/>
    <col min="13316" max="13316" width="44.140625" style="143" bestFit="1" customWidth="1"/>
    <col min="13317" max="13319" width="9.140625" style="143"/>
    <col min="13320" max="13320" width="8.7109375" style="143" bestFit="1" customWidth="1"/>
    <col min="13321" max="13321" width="42.140625" style="143" bestFit="1" customWidth="1"/>
    <col min="13322" max="13570" width="9.140625" style="143"/>
    <col min="13571" max="13571" width="8.7109375" style="143" bestFit="1" customWidth="1"/>
    <col min="13572" max="13572" width="44.140625" style="143" bestFit="1" customWidth="1"/>
    <col min="13573" max="13575" width="9.140625" style="143"/>
    <col min="13576" max="13576" width="8.7109375" style="143" bestFit="1" customWidth="1"/>
    <col min="13577" max="13577" width="42.140625" style="143" bestFit="1" customWidth="1"/>
    <col min="13578" max="13826" width="9.140625" style="143"/>
    <col min="13827" max="13827" width="8.7109375" style="143" bestFit="1" customWidth="1"/>
    <col min="13828" max="13828" width="44.140625" style="143" bestFit="1" customWidth="1"/>
    <col min="13829" max="13831" width="9.140625" style="143"/>
    <col min="13832" max="13832" width="8.7109375" style="143" bestFit="1" customWidth="1"/>
    <col min="13833" max="13833" width="42.140625" style="143" bestFit="1" customWidth="1"/>
    <col min="13834" max="14082" width="9.140625" style="143"/>
    <col min="14083" max="14083" width="8.7109375" style="143" bestFit="1" customWidth="1"/>
    <col min="14084" max="14084" width="44.140625" style="143" bestFit="1" customWidth="1"/>
    <col min="14085" max="14087" width="9.140625" style="143"/>
    <col min="14088" max="14088" width="8.7109375" style="143" bestFit="1" customWidth="1"/>
    <col min="14089" max="14089" width="42.140625" style="143" bestFit="1" customWidth="1"/>
    <col min="14090" max="14338" width="9.140625" style="143"/>
    <col min="14339" max="14339" width="8.7109375" style="143" bestFit="1" customWidth="1"/>
    <col min="14340" max="14340" width="44.140625" style="143" bestFit="1" customWidth="1"/>
    <col min="14341" max="14343" width="9.140625" style="143"/>
    <col min="14344" max="14344" width="8.7109375" style="143" bestFit="1" customWidth="1"/>
    <col min="14345" max="14345" width="42.140625" style="143" bestFit="1" customWidth="1"/>
    <col min="14346" max="14594" width="9.140625" style="143"/>
    <col min="14595" max="14595" width="8.7109375" style="143" bestFit="1" customWidth="1"/>
    <col min="14596" max="14596" width="44.140625" style="143" bestFit="1" customWidth="1"/>
    <col min="14597" max="14599" width="9.140625" style="143"/>
    <col min="14600" max="14600" width="8.7109375" style="143" bestFit="1" customWidth="1"/>
    <col min="14601" max="14601" width="42.140625" style="143" bestFit="1" customWidth="1"/>
    <col min="14602" max="14850" width="9.140625" style="143"/>
    <col min="14851" max="14851" width="8.7109375" style="143" bestFit="1" customWidth="1"/>
    <col min="14852" max="14852" width="44.140625" style="143" bestFit="1" customWidth="1"/>
    <col min="14853" max="14855" width="9.140625" style="143"/>
    <col min="14856" max="14856" width="8.7109375" style="143" bestFit="1" customWidth="1"/>
    <col min="14857" max="14857" width="42.140625" style="143" bestFit="1" customWidth="1"/>
    <col min="14858" max="15106" width="9.140625" style="143"/>
    <col min="15107" max="15107" width="8.7109375" style="143" bestFit="1" customWidth="1"/>
    <col min="15108" max="15108" width="44.140625" style="143" bestFit="1" customWidth="1"/>
    <col min="15109" max="15111" width="9.140625" style="143"/>
    <col min="15112" max="15112" width="8.7109375" style="143" bestFit="1" customWidth="1"/>
    <col min="15113" max="15113" width="42.140625" style="143" bestFit="1" customWidth="1"/>
    <col min="15114" max="15362" width="9.140625" style="143"/>
    <col min="15363" max="15363" width="8.7109375" style="143" bestFit="1" customWidth="1"/>
    <col min="15364" max="15364" width="44.140625" style="143" bestFit="1" customWidth="1"/>
    <col min="15365" max="15367" width="9.140625" style="143"/>
    <col min="15368" max="15368" width="8.7109375" style="143" bestFit="1" customWidth="1"/>
    <col min="15369" max="15369" width="42.140625" style="143" bestFit="1" customWidth="1"/>
    <col min="15370" max="15618" width="9.140625" style="143"/>
    <col min="15619" max="15619" width="8.7109375" style="143" bestFit="1" customWidth="1"/>
    <col min="15620" max="15620" width="44.140625" style="143" bestFit="1" customWidth="1"/>
    <col min="15621" max="15623" width="9.140625" style="143"/>
    <col min="15624" max="15624" width="8.7109375" style="143" bestFit="1" customWidth="1"/>
    <col min="15625" max="15625" width="42.140625" style="143" bestFit="1" customWidth="1"/>
    <col min="15626" max="15874" width="9.140625" style="143"/>
    <col min="15875" max="15875" width="8.7109375" style="143" bestFit="1" customWidth="1"/>
    <col min="15876" max="15876" width="44.140625" style="143" bestFit="1" customWidth="1"/>
    <col min="15877" max="15879" width="9.140625" style="143"/>
    <col min="15880" max="15880" width="8.7109375" style="143" bestFit="1" customWidth="1"/>
    <col min="15881" max="15881" width="42.140625" style="143" bestFit="1" customWidth="1"/>
    <col min="15882" max="16130" width="9.140625" style="143"/>
    <col min="16131" max="16131" width="8.7109375" style="143" bestFit="1" customWidth="1"/>
    <col min="16132" max="16132" width="44.140625" style="143" bestFit="1" customWidth="1"/>
    <col min="16133" max="16135" width="9.140625" style="143"/>
    <col min="16136" max="16136" width="8.7109375" style="143" bestFit="1" customWidth="1"/>
    <col min="16137" max="16137" width="42.140625" style="143" bestFit="1" customWidth="1"/>
    <col min="16138" max="16384" width="9.140625" style="143"/>
  </cols>
  <sheetData>
    <row r="2" spans="1:11" ht="18">
      <c r="A2" s="142" t="s">
        <v>154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>
      <c r="A3" s="142" t="s">
        <v>155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8">
      <c r="A4" s="142" t="s">
        <v>156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7.25" thickBot="1">
      <c r="A5" s="144"/>
      <c r="B5" s="144"/>
      <c r="C5" s="144"/>
      <c r="D5" s="145"/>
      <c r="E5" s="145"/>
      <c r="F5" s="144"/>
      <c r="G5" s="144"/>
      <c r="H5" s="144"/>
      <c r="I5" s="144"/>
      <c r="J5" s="146"/>
      <c r="K5" s="147"/>
    </row>
    <row r="6" spans="1:11" ht="28.5" customHeight="1" thickBot="1">
      <c r="A6" s="148" t="s">
        <v>157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ht="13.5" thickBot="1">
      <c r="A7" s="151" t="s">
        <v>158</v>
      </c>
      <c r="B7" s="152" t="s">
        <v>159</v>
      </c>
      <c r="C7" s="153"/>
      <c r="D7" s="153"/>
      <c r="E7" s="154"/>
      <c r="F7" s="155" t="s">
        <v>160</v>
      </c>
      <c r="G7" s="156" t="s">
        <v>161</v>
      </c>
      <c r="H7" s="157"/>
      <c r="I7" s="157"/>
      <c r="J7" s="158"/>
      <c r="K7" s="159" t="s">
        <v>158</v>
      </c>
    </row>
    <row r="8" spans="1:11" ht="13.5" thickBot="1">
      <c r="A8" s="160"/>
      <c r="B8" s="161" t="s">
        <v>162</v>
      </c>
      <c r="C8" s="162" t="s">
        <v>163</v>
      </c>
      <c r="D8" s="162" t="s">
        <v>164</v>
      </c>
      <c r="E8" s="163" t="s">
        <v>165</v>
      </c>
      <c r="F8" s="164"/>
      <c r="G8" s="165" t="s">
        <v>162</v>
      </c>
      <c r="H8" s="166" t="s">
        <v>163</v>
      </c>
      <c r="I8" s="167" t="s">
        <v>164</v>
      </c>
      <c r="J8" s="168" t="s">
        <v>165</v>
      </c>
      <c r="K8" s="169"/>
    </row>
    <row r="9" spans="1:11" ht="15">
      <c r="A9" s="170">
        <v>1</v>
      </c>
      <c r="B9" s="171">
        <v>1</v>
      </c>
      <c r="C9" s="172" t="s">
        <v>166</v>
      </c>
      <c r="D9" s="173" t="s">
        <v>167</v>
      </c>
      <c r="E9" s="174">
        <v>3</v>
      </c>
      <c r="F9" s="175" t="s">
        <v>160</v>
      </c>
      <c r="G9" s="176">
        <v>1</v>
      </c>
      <c r="H9" s="177" t="s">
        <v>25</v>
      </c>
      <c r="I9" s="178" t="s">
        <v>26</v>
      </c>
      <c r="J9" s="179">
        <v>2</v>
      </c>
      <c r="K9" s="170">
        <v>1</v>
      </c>
    </row>
    <row r="10" spans="1:11" ht="15">
      <c r="A10" s="180">
        <v>2</v>
      </c>
      <c r="B10" s="181">
        <v>1</v>
      </c>
      <c r="C10" s="182" t="s">
        <v>168</v>
      </c>
      <c r="D10" s="183" t="s">
        <v>29</v>
      </c>
      <c r="E10" s="184">
        <v>3</v>
      </c>
      <c r="F10" s="185" t="s">
        <v>160</v>
      </c>
      <c r="G10" s="186">
        <v>1</v>
      </c>
      <c r="H10" s="187" t="s">
        <v>28</v>
      </c>
      <c r="I10" s="188" t="s">
        <v>29</v>
      </c>
      <c r="J10" s="189">
        <v>2</v>
      </c>
      <c r="K10" s="180">
        <v>2</v>
      </c>
    </row>
    <row r="11" spans="1:11" ht="15">
      <c r="A11" s="180">
        <v>3</v>
      </c>
      <c r="B11" s="181">
        <v>1</v>
      </c>
      <c r="C11" s="182" t="s">
        <v>169</v>
      </c>
      <c r="D11" s="190" t="s">
        <v>45</v>
      </c>
      <c r="E11" s="184">
        <v>2</v>
      </c>
      <c r="F11" s="185" t="s">
        <v>160</v>
      </c>
      <c r="G11" s="186">
        <v>1</v>
      </c>
      <c r="H11" s="191" t="s">
        <v>44</v>
      </c>
      <c r="I11" s="192" t="s">
        <v>45</v>
      </c>
      <c r="J11" s="193">
        <v>2</v>
      </c>
      <c r="K11" s="180">
        <v>3</v>
      </c>
    </row>
    <row r="12" spans="1:11" ht="15">
      <c r="A12" s="180">
        <v>4</v>
      </c>
      <c r="B12" s="181">
        <v>1</v>
      </c>
      <c r="C12" s="182" t="s">
        <v>170</v>
      </c>
      <c r="D12" s="190" t="s">
        <v>171</v>
      </c>
      <c r="E12" s="194">
        <v>2</v>
      </c>
      <c r="F12" s="185" t="s">
        <v>160</v>
      </c>
      <c r="G12" s="186">
        <v>1</v>
      </c>
      <c r="H12" s="195" t="s">
        <v>172</v>
      </c>
      <c r="I12" s="190" t="s">
        <v>173</v>
      </c>
      <c r="J12" s="193">
        <v>2</v>
      </c>
      <c r="K12" s="180">
        <v>4</v>
      </c>
    </row>
    <row r="13" spans="1:11" ht="15">
      <c r="A13" s="180">
        <v>5</v>
      </c>
      <c r="B13" s="181">
        <v>1</v>
      </c>
      <c r="C13" s="182" t="s">
        <v>174</v>
      </c>
      <c r="D13" s="190" t="s">
        <v>175</v>
      </c>
      <c r="E13" s="184">
        <v>2</v>
      </c>
      <c r="F13" s="185" t="s">
        <v>160</v>
      </c>
      <c r="G13" s="196">
        <v>1</v>
      </c>
      <c r="H13" s="197" t="s">
        <v>35</v>
      </c>
      <c r="I13" s="190" t="s">
        <v>36</v>
      </c>
      <c r="J13" s="198">
        <v>2</v>
      </c>
      <c r="K13" s="180">
        <v>5</v>
      </c>
    </row>
    <row r="14" spans="1:11" ht="15">
      <c r="A14" s="180">
        <v>6</v>
      </c>
      <c r="B14" s="181">
        <v>1</v>
      </c>
      <c r="C14" s="182" t="s">
        <v>176</v>
      </c>
      <c r="D14" s="183" t="s">
        <v>31</v>
      </c>
      <c r="E14" s="184">
        <v>3</v>
      </c>
      <c r="F14" s="185" t="s">
        <v>160</v>
      </c>
      <c r="G14" s="196">
        <v>1</v>
      </c>
      <c r="H14" s="199" t="s">
        <v>30</v>
      </c>
      <c r="I14" s="188" t="s">
        <v>31</v>
      </c>
      <c r="J14" s="198">
        <v>3</v>
      </c>
      <c r="K14" s="180">
        <v>6</v>
      </c>
    </row>
    <row r="15" spans="1:11" ht="15">
      <c r="A15" s="180">
        <v>7</v>
      </c>
      <c r="B15" s="181">
        <v>1</v>
      </c>
      <c r="C15" s="182" t="s">
        <v>177</v>
      </c>
      <c r="D15" s="183" t="s">
        <v>178</v>
      </c>
      <c r="E15" s="184">
        <v>2</v>
      </c>
      <c r="F15" s="185" t="s">
        <v>160</v>
      </c>
      <c r="G15" s="196">
        <v>1</v>
      </c>
      <c r="H15" s="200" t="s">
        <v>39</v>
      </c>
      <c r="I15" s="190" t="s">
        <v>40</v>
      </c>
      <c r="J15" s="198">
        <v>2</v>
      </c>
      <c r="K15" s="180">
        <v>7</v>
      </c>
    </row>
    <row r="16" spans="1:11" ht="15.75" thickBot="1">
      <c r="A16" s="201">
        <v>8</v>
      </c>
      <c r="B16" s="202">
        <v>1</v>
      </c>
      <c r="C16" s="203" t="s">
        <v>179</v>
      </c>
      <c r="D16" s="204" t="s">
        <v>38</v>
      </c>
      <c r="E16" s="205">
        <v>1</v>
      </c>
      <c r="F16" s="206" t="s">
        <v>160</v>
      </c>
      <c r="G16" s="207">
        <v>1</v>
      </c>
      <c r="H16" s="208" t="s">
        <v>37</v>
      </c>
      <c r="I16" s="209" t="s">
        <v>38</v>
      </c>
      <c r="J16" s="210">
        <v>1</v>
      </c>
      <c r="K16" s="201">
        <v>8</v>
      </c>
    </row>
    <row r="17" spans="1:11" ht="15">
      <c r="A17" s="170">
        <v>9</v>
      </c>
      <c r="B17" s="171">
        <v>2</v>
      </c>
      <c r="C17" s="172" t="s">
        <v>180</v>
      </c>
      <c r="D17" s="173" t="s">
        <v>181</v>
      </c>
      <c r="E17" s="174">
        <v>3</v>
      </c>
      <c r="F17" s="211" t="s">
        <v>160</v>
      </c>
      <c r="G17" s="171">
        <v>2</v>
      </c>
      <c r="H17" s="212" t="s">
        <v>56</v>
      </c>
      <c r="I17" s="213" t="s">
        <v>57</v>
      </c>
      <c r="J17" s="214">
        <v>2</v>
      </c>
      <c r="K17" s="170">
        <v>9</v>
      </c>
    </row>
    <row r="18" spans="1:11" ht="15">
      <c r="A18" s="180">
        <v>10</v>
      </c>
      <c r="B18" s="181">
        <v>2</v>
      </c>
      <c r="C18" s="182" t="s">
        <v>182</v>
      </c>
      <c r="D18" s="190" t="s">
        <v>183</v>
      </c>
      <c r="E18" s="184">
        <v>3</v>
      </c>
      <c r="F18" s="215" t="s">
        <v>160</v>
      </c>
      <c r="G18" s="181">
        <v>2</v>
      </c>
      <c r="H18" s="216" t="s">
        <v>58</v>
      </c>
      <c r="I18" s="217" t="s">
        <v>59</v>
      </c>
      <c r="J18" s="218">
        <v>3</v>
      </c>
      <c r="K18" s="180">
        <v>10</v>
      </c>
    </row>
    <row r="19" spans="1:11" ht="15">
      <c r="A19" s="180">
        <v>11</v>
      </c>
      <c r="B19" s="181">
        <v>2</v>
      </c>
      <c r="C19" s="182" t="s">
        <v>184</v>
      </c>
      <c r="D19" s="183" t="s">
        <v>185</v>
      </c>
      <c r="E19" s="184">
        <v>1</v>
      </c>
      <c r="F19" s="215" t="s">
        <v>160</v>
      </c>
      <c r="G19" s="181">
        <v>2</v>
      </c>
      <c r="H19" s="216" t="s">
        <v>60</v>
      </c>
      <c r="I19" s="190" t="s">
        <v>61</v>
      </c>
      <c r="J19" s="218">
        <v>1</v>
      </c>
      <c r="K19" s="180">
        <v>11</v>
      </c>
    </row>
    <row r="20" spans="1:11" ht="15">
      <c r="A20" s="180">
        <v>12</v>
      </c>
      <c r="B20" s="181">
        <v>2</v>
      </c>
      <c r="C20" s="182" t="s">
        <v>186</v>
      </c>
      <c r="D20" s="183" t="s">
        <v>63</v>
      </c>
      <c r="E20" s="184">
        <v>3</v>
      </c>
      <c r="F20" s="215" t="s">
        <v>160</v>
      </c>
      <c r="G20" s="181">
        <v>2</v>
      </c>
      <c r="H20" s="216" t="s">
        <v>62</v>
      </c>
      <c r="I20" s="190" t="s">
        <v>63</v>
      </c>
      <c r="J20" s="219">
        <v>3</v>
      </c>
      <c r="K20" s="180">
        <v>12</v>
      </c>
    </row>
    <row r="21" spans="1:11" ht="15">
      <c r="A21" s="180">
        <v>13</v>
      </c>
      <c r="B21" s="181">
        <v>2</v>
      </c>
      <c r="C21" s="182" t="s">
        <v>187</v>
      </c>
      <c r="D21" s="183" t="s">
        <v>65</v>
      </c>
      <c r="E21" s="184">
        <v>3</v>
      </c>
      <c r="F21" s="215" t="s">
        <v>160</v>
      </c>
      <c r="G21" s="181">
        <v>2</v>
      </c>
      <c r="H21" s="200" t="s">
        <v>64</v>
      </c>
      <c r="I21" s="190" t="s">
        <v>65</v>
      </c>
      <c r="J21" s="219">
        <v>3</v>
      </c>
      <c r="K21" s="180">
        <v>13</v>
      </c>
    </row>
    <row r="22" spans="1:11" ht="15.75" thickBot="1">
      <c r="A22" s="220">
        <v>14</v>
      </c>
      <c r="B22" s="202">
        <v>2</v>
      </c>
      <c r="C22" s="221" t="s">
        <v>188</v>
      </c>
      <c r="D22" s="222" t="s">
        <v>189</v>
      </c>
      <c r="E22" s="205">
        <v>1</v>
      </c>
      <c r="F22" s="223" t="s">
        <v>160</v>
      </c>
      <c r="G22" s="202">
        <v>2</v>
      </c>
      <c r="H22" s="208" t="s">
        <v>69</v>
      </c>
      <c r="I22" s="224" t="s">
        <v>70</v>
      </c>
      <c r="J22" s="225">
        <v>1</v>
      </c>
      <c r="K22" s="201">
        <v>14</v>
      </c>
    </row>
    <row r="23" spans="1:11" ht="15">
      <c r="A23" s="170">
        <v>15</v>
      </c>
      <c r="B23" s="171">
        <v>3</v>
      </c>
      <c r="C23" s="226" t="s">
        <v>190</v>
      </c>
      <c r="D23" s="227" t="s">
        <v>191</v>
      </c>
      <c r="E23" s="228">
        <v>3</v>
      </c>
      <c r="F23" s="211" t="s">
        <v>160</v>
      </c>
      <c r="G23" s="171">
        <v>3</v>
      </c>
      <c r="H23" s="229" t="s">
        <v>74</v>
      </c>
      <c r="I23" s="230" t="s">
        <v>75</v>
      </c>
      <c r="J23" s="231">
        <v>3</v>
      </c>
      <c r="K23" s="170">
        <v>15</v>
      </c>
    </row>
    <row r="24" spans="1:11" ht="15">
      <c r="A24" s="180">
        <v>16</v>
      </c>
      <c r="B24" s="181">
        <v>3</v>
      </c>
      <c r="C24" s="232" t="s">
        <v>192</v>
      </c>
      <c r="D24" s="233" t="s">
        <v>77</v>
      </c>
      <c r="E24" s="234">
        <v>3</v>
      </c>
      <c r="F24" s="215" t="s">
        <v>160</v>
      </c>
      <c r="G24" s="181">
        <v>3</v>
      </c>
      <c r="H24" s="235" t="s">
        <v>76</v>
      </c>
      <c r="I24" s="236" t="s">
        <v>77</v>
      </c>
      <c r="J24" s="219">
        <v>2</v>
      </c>
      <c r="K24" s="180">
        <v>16</v>
      </c>
    </row>
    <row r="25" spans="1:11" ht="15">
      <c r="A25" s="180">
        <v>17</v>
      </c>
      <c r="B25" s="181">
        <v>3</v>
      </c>
      <c r="C25" s="232" t="s">
        <v>193</v>
      </c>
      <c r="D25" s="236" t="s">
        <v>194</v>
      </c>
      <c r="E25" s="234">
        <v>3</v>
      </c>
      <c r="F25" s="215" t="s">
        <v>160</v>
      </c>
      <c r="G25" s="181">
        <v>3</v>
      </c>
      <c r="H25" s="237" t="s">
        <v>78</v>
      </c>
      <c r="I25" s="190" t="s">
        <v>79</v>
      </c>
      <c r="J25" s="219">
        <v>3</v>
      </c>
      <c r="K25" s="180">
        <v>17</v>
      </c>
    </row>
    <row r="26" spans="1:11" ht="15">
      <c r="A26" s="180">
        <v>18</v>
      </c>
      <c r="B26" s="181">
        <v>3</v>
      </c>
      <c r="C26" s="232" t="s">
        <v>195</v>
      </c>
      <c r="D26" s="233" t="s">
        <v>81</v>
      </c>
      <c r="E26" s="234">
        <v>3</v>
      </c>
      <c r="F26" s="215" t="s">
        <v>160</v>
      </c>
      <c r="G26" s="181">
        <v>3</v>
      </c>
      <c r="H26" s="237" t="s">
        <v>80</v>
      </c>
      <c r="I26" s="236" t="s">
        <v>81</v>
      </c>
      <c r="J26" s="219">
        <v>3</v>
      </c>
      <c r="K26" s="180">
        <v>18</v>
      </c>
    </row>
    <row r="27" spans="1:11" ht="15">
      <c r="A27" s="180">
        <v>19</v>
      </c>
      <c r="B27" s="181">
        <v>3</v>
      </c>
      <c r="C27" s="232" t="s">
        <v>196</v>
      </c>
      <c r="D27" s="233" t="s">
        <v>197</v>
      </c>
      <c r="E27" s="234">
        <v>3</v>
      </c>
      <c r="F27" s="215" t="s">
        <v>160</v>
      </c>
      <c r="G27" s="181">
        <v>3</v>
      </c>
      <c r="H27" s="237" t="s">
        <v>82</v>
      </c>
      <c r="I27" s="236" t="s">
        <v>83</v>
      </c>
      <c r="J27" s="219">
        <v>3</v>
      </c>
      <c r="K27" s="180">
        <v>19</v>
      </c>
    </row>
    <row r="28" spans="1:11" ht="15.75" thickBot="1">
      <c r="A28" s="220">
        <v>20</v>
      </c>
      <c r="B28" s="202">
        <v>3</v>
      </c>
      <c r="C28" s="238" t="s">
        <v>198</v>
      </c>
      <c r="D28" s="239" t="s">
        <v>89</v>
      </c>
      <c r="E28" s="240">
        <v>1</v>
      </c>
      <c r="F28" s="223" t="s">
        <v>160</v>
      </c>
      <c r="G28" s="202">
        <v>3</v>
      </c>
      <c r="H28" s="241" t="s">
        <v>88</v>
      </c>
      <c r="I28" s="224" t="s">
        <v>89</v>
      </c>
      <c r="J28" s="225">
        <v>1</v>
      </c>
      <c r="K28" s="201">
        <v>20</v>
      </c>
    </row>
    <row r="29" spans="1:11" ht="15">
      <c r="A29" s="170">
        <v>21</v>
      </c>
      <c r="B29" s="171">
        <v>4</v>
      </c>
      <c r="C29" s="226" t="s">
        <v>199</v>
      </c>
      <c r="D29" s="227" t="s">
        <v>93</v>
      </c>
      <c r="E29" s="228">
        <v>3</v>
      </c>
      <c r="F29" s="211" t="s">
        <v>160</v>
      </c>
      <c r="G29" s="171">
        <v>4</v>
      </c>
      <c r="H29" s="229" t="s">
        <v>92</v>
      </c>
      <c r="I29" s="242" t="s">
        <v>93</v>
      </c>
      <c r="J29" s="231">
        <v>3</v>
      </c>
      <c r="K29" s="170">
        <v>21</v>
      </c>
    </row>
    <row r="30" spans="1:11" ht="15">
      <c r="A30" s="180">
        <v>22</v>
      </c>
      <c r="B30" s="181">
        <v>4</v>
      </c>
      <c r="C30" s="232" t="s">
        <v>200</v>
      </c>
      <c r="D30" s="236" t="s">
        <v>95</v>
      </c>
      <c r="E30" s="234">
        <v>3</v>
      </c>
      <c r="F30" s="215" t="s">
        <v>160</v>
      </c>
      <c r="G30" s="181">
        <v>4</v>
      </c>
      <c r="H30" s="243" t="s">
        <v>94</v>
      </c>
      <c r="I30" s="244" t="s">
        <v>95</v>
      </c>
      <c r="J30" s="219">
        <v>3</v>
      </c>
      <c r="K30" s="180">
        <v>22</v>
      </c>
    </row>
    <row r="31" spans="1:11" ht="15">
      <c r="A31" s="180">
        <v>23</v>
      </c>
      <c r="B31" s="181">
        <v>4</v>
      </c>
      <c r="C31" s="232" t="s">
        <v>201</v>
      </c>
      <c r="D31" s="236" t="s">
        <v>97</v>
      </c>
      <c r="E31" s="234">
        <v>3</v>
      </c>
      <c r="F31" s="215" t="s">
        <v>160</v>
      </c>
      <c r="G31" s="245">
        <v>4</v>
      </c>
      <c r="H31" s="243" t="s">
        <v>96</v>
      </c>
      <c r="I31" s="246" t="s">
        <v>97</v>
      </c>
      <c r="J31" s="219">
        <v>3</v>
      </c>
      <c r="K31" s="180">
        <v>23</v>
      </c>
    </row>
    <row r="32" spans="1:11" ht="15">
      <c r="A32" s="180">
        <v>24</v>
      </c>
      <c r="B32" s="181">
        <v>4</v>
      </c>
      <c r="C32" s="232" t="s">
        <v>202</v>
      </c>
      <c r="D32" s="236" t="s">
        <v>99</v>
      </c>
      <c r="E32" s="234">
        <v>3</v>
      </c>
      <c r="F32" s="215" t="s">
        <v>160</v>
      </c>
      <c r="G32" s="245">
        <v>4</v>
      </c>
      <c r="H32" s="243" t="s">
        <v>98</v>
      </c>
      <c r="I32" s="244" t="s">
        <v>99</v>
      </c>
      <c r="J32" s="219">
        <v>3</v>
      </c>
      <c r="K32" s="180">
        <v>24</v>
      </c>
    </row>
    <row r="33" spans="1:13" ht="15">
      <c r="A33" s="180">
        <v>25</v>
      </c>
      <c r="B33" s="181">
        <v>4</v>
      </c>
      <c r="C33" s="232" t="s">
        <v>203</v>
      </c>
      <c r="D33" s="236" t="s">
        <v>204</v>
      </c>
      <c r="E33" s="234">
        <v>2</v>
      </c>
      <c r="F33" s="215" t="s">
        <v>160</v>
      </c>
      <c r="G33" s="245">
        <v>4</v>
      </c>
      <c r="H33" s="243" t="s">
        <v>100</v>
      </c>
      <c r="I33" s="247" t="s">
        <v>101</v>
      </c>
      <c r="J33" s="219">
        <v>2</v>
      </c>
      <c r="K33" s="180">
        <v>25</v>
      </c>
    </row>
    <row r="34" spans="1:13" ht="15.75" thickBot="1">
      <c r="A34" s="220">
        <v>26</v>
      </c>
      <c r="B34" s="248">
        <v>4</v>
      </c>
      <c r="C34" s="249" t="s">
        <v>205</v>
      </c>
      <c r="D34" s="250" t="s">
        <v>107</v>
      </c>
      <c r="E34" s="251">
        <v>2</v>
      </c>
      <c r="F34" s="215" t="s">
        <v>160</v>
      </c>
      <c r="G34" s="252">
        <v>4</v>
      </c>
      <c r="H34" s="253" t="s">
        <v>106</v>
      </c>
      <c r="I34" s="254" t="s">
        <v>107</v>
      </c>
      <c r="J34" s="255">
        <v>2</v>
      </c>
      <c r="K34" s="201">
        <v>26</v>
      </c>
    </row>
    <row r="35" spans="1:13" ht="15">
      <c r="A35" s="170">
        <v>27</v>
      </c>
      <c r="B35" s="171">
        <v>5</v>
      </c>
      <c r="C35" s="256" t="s">
        <v>206</v>
      </c>
      <c r="D35" s="257" t="s">
        <v>113</v>
      </c>
      <c r="E35" s="258">
        <v>2</v>
      </c>
      <c r="F35" s="259" t="s">
        <v>160</v>
      </c>
      <c r="G35" s="260">
        <v>5</v>
      </c>
      <c r="H35" s="261" t="s">
        <v>112</v>
      </c>
      <c r="I35" s="262" t="s">
        <v>113</v>
      </c>
      <c r="J35" s="231">
        <v>2</v>
      </c>
      <c r="K35" s="170">
        <v>27</v>
      </c>
    </row>
    <row r="36" spans="1:13" ht="15">
      <c r="A36" s="180">
        <v>28</v>
      </c>
      <c r="B36" s="181">
        <v>5</v>
      </c>
      <c r="C36" s="263" t="s">
        <v>207</v>
      </c>
      <c r="D36" s="192" t="s">
        <v>115</v>
      </c>
      <c r="E36" s="194">
        <v>3</v>
      </c>
      <c r="F36" s="264" t="s">
        <v>160</v>
      </c>
      <c r="G36" s="245">
        <v>5</v>
      </c>
      <c r="H36" s="237" t="s">
        <v>114</v>
      </c>
      <c r="I36" s="236" t="s">
        <v>115</v>
      </c>
      <c r="J36" s="219">
        <v>3</v>
      </c>
      <c r="K36" s="180">
        <v>28</v>
      </c>
    </row>
    <row r="37" spans="1:13" ht="15">
      <c r="A37" s="180">
        <v>29</v>
      </c>
      <c r="B37" s="181">
        <v>5</v>
      </c>
      <c r="C37" s="263" t="s">
        <v>208</v>
      </c>
      <c r="D37" s="192" t="s">
        <v>117</v>
      </c>
      <c r="E37" s="194">
        <v>3</v>
      </c>
      <c r="F37" s="264" t="s">
        <v>160</v>
      </c>
      <c r="G37" s="245">
        <v>5</v>
      </c>
      <c r="H37" s="237" t="s">
        <v>116</v>
      </c>
      <c r="I37" s="190" t="s">
        <v>117</v>
      </c>
      <c r="J37" s="219">
        <v>3</v>
      </c>
      <c r="K37" s="180">
        <v>29</v>
      </c>
    </row>
    <row r="38" spans="1:13" ht="15.75" thickBot="1">
      <c r="A38" s="220">
        <v>30</v>
      </c>
      <c r="B38" s="202">
        <v>5</v>
      </c>
      <c r="C38" s="265" t="s">
        <v>209</v>
      </c>
      <c r="D38" s="222" t="s">
        <v>119</v>
      </c>
      <c r="E38" s="205">
        <v>1</v>
      </c>
      <c r="F38" s="223" t="s">
        <v>160</v>
      </c>
      <c r="G38" s="266">
        <v>5</v>
      </c>
      <c r="H38" s="267" t="s">
        <v>118</v>
      </c>
      <c r="I38" s="224" t="s">
        <v>119</v>
      </c>
      <c r="J38" s="225">
        <v>2</v>
      </c>
      <c r="K38" s="201">
        <v>30</v>
      </c>
    </row>
    <row r="39" spans="1:13" ht="15">
      <c r="A39" s="170">
        <v>31</v>
      </c>
      <c r="B39" s="268">
        <v>6</v>
      </c>
      <c r="C39" s="269" t="s">
        <v>210</v>
      </c>
      <c r="D39" s="270" t="s">
        <v>132</v>
      </c>
      <c r="E39" s="271">
        <v>3</v>
      </c>
      <c r="F39" s="272" t="s">
        <v>160</v>
      </c>
      <c r="G39" s="273">
        <v>6</v>
      </c>
      <c r="H39" s="261" t="s">
        <v>131</v>
      </c>
      <c r="I39" s="274" t="s">
        <v>132</v>
      </c>
      <c r="J39" s="275">
        <v>3</v>
      </c>
      <c r="K39" s="170">
        <v>31</v>
      </c>
    </row>
    <row r="40" spans="1:13" ht="15">
      <c r="A40" s="180">
        <v>32</v>
      </c>
      <c r="B40" s="181">
        <v>6</v>
      </c>
      <c r="C40" s="182" t="s">
        <v>211</v>
      </c>
      <c r="D40" s="183" t="s">
        <v>134</v>
      </c>
      <c r="E40" s="184">
        <v>2</v>
      </c>
      <c r="F40" s="185" t="s">
        <v>160</v>
      </c>
      <c r="G40" s="245">
        <v>6</v>
      </c>
      <c r="H40" s="237" t="s">
        <v>133</v>
      </c>
      <c r="I40" s="276" t="s">
        <v>134</v>
      </c>
      <c r="J40" s="219">
        <v>2</v>
      </c>
      <c r="K40" s="180">
        <v>32</v>
      </c>
    </row>
    <row r="41" spans="1:13" ht="15.75" thickBot="1">
      <c r="A41" s="220">
        <v>33</v>
      </c>
      <c r="B41" s="202">
        <v>6</v>
      </c>
      <c r="C41" s="203" t="s">
        <v>212</v>
      </c>
      <c r="D41" s="277" t="s">
        <v>213</v>
      </c>
      <c r="E41" s="278">
        <v>3</v>
      </c>
      <c r="F41" s="206" t="s">
        <v>160</v>
      </c>
      <c r="G41" s="266">
        <v>6</v>
      </c>
      <c r="H41" s="267" t="s">
        <v>135</v>
      </c>
      <c r="I41" s="209" t="s">
        <v>136</v>
      </c>
      <c r="J41" s="225">
        <v>2</v>
      </c>
      <c r="K41" s="220">
        <v>33</v>
      </c>
    </row>
    <row r="42" spans="1:13" ht="13.5" thickBot="1">
      <c r="A42" s="279"/>
      <c r="B42" s="280" t="s">
        <v>47</v>
      </c>
      <c r="C42" s="281" t="s">
        <v>214</v>
      </c>
      <c r="D42" s="281"/>
      <c r="E42" s="282">
        <f>SUM(E9:E41)</f>
        <v>81</v>
      </c>
      <c r="F42" s="283" t="s">
        <v>47</v>
      </c>
      <c r="G42" s="280"/>
      <c r="H42" s="284" t="s">
        <v>215</v>
      </c>
      <c r="I42" s="285"/>
      <c r="J42" s="282">
        <f>SUM(J9:J41)</f>
        <v>77</v>
      </c>
      <c r="K42" s="286" t="s">
        <v>47</v>
      </c>
    </row>
    <row r="43" spans="1:13" ht="31.5" customHeight="1" thickBot="1">
      <c r="A43" s="287" t="s">
        <v>216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9"/>
    </row>
    <row r="44" spans="1:13" ht="15">
      <c r="A44" s="170">
        <v>34</v>
      </c>
      <c r="B44" s="171">
        <v>5</v>
      </c>
      <c r="C44" s="290" t="s">
        <v>217</v>
      </c>
      <c r="D44" s="291" t="s">
        <v>67</v>
      </c>
      <c r="E44" s="172">
        <v>3</v>
      </c>
      <c r="F44" s="259" t="s">
        <v>160</v>
      </c>
      <c r="G44" s="260">
        <v>2</v>
      </c>
      <c r="H44" s="292" t="s">
        <v>66</v>
      </c>
      <c r="I44" s="230" t="s">
        <v>67</v>
      </c>
      <c r="J44" s="293">
        <v>3</v>
      </c>
      <c r="K44" s="170">
        <v>34</v>
      </c>
    </row>
    <row r="45" spans="1:13" ht="15">
      <c r="A45" s="180">
        <v>35</v>
      </c>
      <c r="B45" s="181">
        <v>5</v>
      </c>
      <c r="C45" s="294" t="s">
        <v>218</v>
      </c>
      <c r="D45" s="192" t="s">
        <v>219</v>
      </c>
      <c r="E45" s="182">
        <v>3</v>
      </c>
      <c r="F45" s="264" t="s">
        <v>160</v>
      </c>
      <c r="G45" s="245">
        <v>4</v>
      </c>
      <c r="H45" s="243" t="s">
        <v>104</v>
      </c>
      <c r="I45" s="236" t="s">
        <v>105</v>
      </c>
      <c r="J45" s="295">
        <v>3</v>
      </c>
      <c r="K45" s="180">
        <v>35</v>
      </c>
      <c r="M45" s="143" t="s">
        <v>220</v>
      </c>
    </row>
    <row r="46" spans="1:13" ht="15.75" thickBot="1">
      <c r="A46" s="220">
        <v>36</v>
      </c>
      <c r="B46" s="202">
        <v>5</v>
      </c>
      <c r="C46" s="221" t="s">
        <v>221</v>
      </c>
      <c r="D46" s="222" t="s">
        <v>85</v>
      </c>
      <c r="E46" s="203">
        <v>2</v>
      </c>
      <c r="F46" s="223" t="s">
        <v>160</v>
      </c>
      <c r="G46" s="266">
        <v>3</v>
      </c>
      <c r="H46" s="267" t="s">
        <v>84</v>
      </c>
      <c r="I46" s="224" t="s">
        <v>85</v>
      </c>
      <c r="J46" s="296">
        <v>3</v>
      </c>
      <c r="K46" s="220">
        <v>36</v>
      </c>
    </row>
    <row r="47" spans="1:13" ht="15.75" thickBot="1">
      <c r="A47" s="297">
        <v>37</v>
      </c>
      <c r="B47" s="298">
        <v>6</v>
      </c>
      <c r="C47" s="299" t="s">
        <v>222</v>
      </c>
      <c r="D47" s="300" t="s">
        <v>223</v>
      </c>
      <c r="E47" s="301">
        <v>2</v>
      </c>
      <c r="F47" s="302" t="s">
        <v>160</v>
      </c>
      <c r="G47" s="303">
        <v>5</v>
      </c>
      <c r="H47" s="304" t="s">
        <v>110</v>
      </c>
      <c r="I47" s="305" t="s">
        <v>111</v>
      </c>
      <c r="J47" s="306">
        <v>2</v>
      </c>
      <c r="K47" s="297">
        <v>37</v>
      </c>
    </row>
    <row r="48" spans="1:13" ht="13.5" thickBot="1">
      <c r="A48" s="279" t="s">
        <v>47</v>
      </c>
      <c r="B48" s="280" t="s">
        <v>47</v>
      </c>
      <c r="C48" s="281" t="s">
        <v>214</v>
      </c>
      <c r="D48" s="281"/>
      <c r="E48" s="282">
        <f>SUM(E44:E47)</f>
        <v>10</v>
      </c>
      <c r="F48" s="283" t="s">
        <v>47</v>
      </c>
      <c r="G48" s="280"/>
      <c r="H48" s="284" t="s">
        <v>215</v>
      </c>
      <c r="I48" s="285"/>
      <c r="J48" s="282">
        <f>SUM(J44:J47)</f>
        <v>11</v>
      </c>
      <c r="K48" s="286"/>
    </row>
    <row r="49" spans="1:13" ht="26.25" customHeight="1" thickBot="1">
      <c r="A49" s="287" t="s">
        <v>224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50"/>
    </row>
    <row r="50" spans="1:13" ht="15.75" thickBot="1">
      <c r="A50" s="297">
        <v>38</v>
      </c>
      <c r="B50" s="298">
        <v>1</v>
      </c>
      <c r="C50" s="307" t="s">
        <v>225</v>
      </c>
      <c r="D50" s="308" t="s">
        <v>226</v>
      </c>
      <c r="E50" s="309">
        <v>1</v>
      </c>
      <c r="F50" s="302" t="s">
        <v>160</v>
      </c>
      <c r="G50" s="303">
        <v>1</v>
      </c>
      <c r="H50" s="310" t="s">
        <v>32</v>
      </c>
      <c r="I50" s="311" t="s">
        <v>33</v>
      </c>
      <c r="J50" s="312">
        <v>1</v>
      </c>
      <c r="K50" s="313">
        <v>38</v>
      </c>
    </row>
    <row r="51" spans="1:13" ht="15">
      <c r="A51" s="170">
        <v>39</v>
      </c>
      <c r="B51" s="314">
        <v>2</v>
      </c>
      <c r="C51" s="315" t="s">
        <v>227</v>
      </c>
      <c r="D51" s="213" t="s">
        <v>228</v>
      </c>
      <c r="E51" s="174">
        <v>2</v>
      </c>
      <c r="F51" s="175" t="s">
        <v>160</v>
      </c>
      <c r="G51" s="316">
        <v>1</v>
      </c>
      <c r="H51" s="292" t="s">
        <v>42</v>
      </c>
      <c r="I51" s="317" t="s">
        <v>43</v>
      </c>
      <c r="J51" s="318">
        <v>2</v>
      </c>
      <c r="K51" s="170">
        <v>39</v>
      </c>
    </row>
    <row r="52" spans="1:13" ht="15.75" thickBot="1">
      <c r="A52" s="220">
        <v>40</v>
      </c>
      <c r="B52" s="202">
        <v>2</v>
      </c>
      <c r="C52" s="319" t="s">
        <v>229</v>
      </c>
      <c r="D52" s="209" t="s">
        <v>230</v>
      </c>
      <c r="E52" s="221">
        <v>3</v>
      </c>
      <c r="F52" s="206" t="s">
        <v>160</v>
      </c>
      <c r="G52" s="266">
        <v>2</v>
      </c>
      <c r="H52" s="320" t="s">
        <v>71</v>
      </c>
      <c r="I52" s="321" t="s">
        <v>72</v>
      </c>
      <c r="J52" s="322">
        <v>3</v>
      </c>
      <c r="K52" s="220">
        <v>40</v>
      </c>
    </row>
    <row r="53" spans="1:13" ht="15.75" thickBot="1">
      <c r="A53" s="297">
        <v>41</v>
      </c>
      <c r="B53" s="314">
        <v>5</v>
      </c>
      <c r="C53" s="301" t="s">
        <v>231</v>
      </c>
      <c r="D53" s="323" t="s">
        <v>232</v>
      </c>
      <c r="E53" s="299">
        <v>2</v>
      </c>
      <c r="F53" s="175" t="s">
        <v>160</v>
      </c>
      <c r="G53" s="316">
        <v>5</v>
      </c>
      <c r="H53" s="324" t="s">
        <v>120</v>
      </c>
      <c r="I53" s="325" t="s">
        <v>121</v>
      </c>
      <c r="J53" s="306">
        <v>2</v>
      </c>
      <c r="K53" s="297">
        <v>41</v>
      </c>
    </row>
    <row r="54" spans="1:13" ht="15.75" thickBot="1">
      <c r="A54" s="297">
        <v>42</v>
      </c>
      <c r="B54" s="298">
        <v>6</v>
      </c>
      <c r="C54" s="307" t="s">
        <v>233</v>
      </c>
      <c r="D54" s="326" t="s">
        <v>234</v>
      </c>
      <c r="E54" s="327">
        <v>2</v>
      </c>
      <c r="F54" s="302" t="s">
        <v>160</v>
      </c>
      <c r="G54" s="328">
        <v>6</v>
      </c>
      <c r="H54" s="324" t="s">
        <v>129</v>
      </c>
      <c r="I54" s="329" t="s">
        <v>130</v>
      </c>
      <c r="J54" s="330">
        <v>2</v>
      </c>
      <c r="K54" s="297">
        <v>42</v>
      </c>
    </row>
    <row r="55" spans="1:13" ht="13.5" thickBot="1">
      <c r="A55" s="279" t="s">
        <v>47</v>
      </c>
      <c r="B55" s="331" t="s">
        <v>47</v>
      </c>
      <c r="C55" s="332" t="s">
        <v>214</v>
      </c>
      <c r="D55" s="332"/>
      <c r="E55" s="333">
        <f>SUM(E50:E54)</f>
        <v>10</v>
      </c>
      <c r="F55" s="283" t="s">
        <v>47</v>
      </c>
      <c r="G55" s="280"/>
      <c r="H55" s="284" t="s">
        <v>215</v>
      </c>
      <c r="I55" s="285"/>
      <c r="J55" s="333">
        <f>SUM(J50:J54)</f>
        <v>10</v>
      </c>
      <c r="K55" s="334" t="s">
        <v>47</v>
      </c>
    </row>
    <row r="56" spans="1:13" ht="29.25" customHeight="1" thickBot="1">
      <c r="A56" s="287" t="s">
        <v>235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9"/>
    </row>
    <row r="57" spans="1:13" ht="16.5" customHeight="1">
      <c r="A57" s="170">
        <v>43</v>
      </c>
      <c r="B57" s="171">
        <v>3</v>
      </c>
      <c r="C57" s="229" t="s">
        <v>236</v>
      </c>
      <c r="D57" s="230" t="s">
        <v>237</v>
      </c>
      <c r="E57" s="335">
        <v>1</v>
      </c>
      <c r="F57" s="336" t="s">
        <v>160</v>
      </c>
      <c r="G57" s="337">
        <v>5</v>
      </c>
      <c r="H57" s="338" t="s">
        <v>124</v>
      </c>
      <c r="I57" s="339" t="s">
        <v>125</v>
      </c>
      <c r="J57" s="340">
        <v>3</v>
      </c>
      <c r="K57" s="341">
        <v>43</v>
      </c>
    </row>
    <row r="58" spans="1:13" ht="17.25" customHeight="1">
      <c r="A58" s="180">
        <v>44</v>
      </c>
      <c r="B58" s="181">
        <v>3</v>
      </c>
      <c r="C58" s="243" t="s">
        <v>238</v>
      </c>
      <c r="D58" s="236" t="s">
        <v>239</v>
      </c>
      <c r="E58" s="342">
        <v>1</v>
      </c>
      <c r="F58" s="343"/>
      <c r="G58" s="344"/>
      <c r="H58" s="345"/>
      <c r="I58" s="346"/>
      <c r="J58" s="347"/>
      <c r="K58" s="348"/>
      <c r="M58" s="143" t="s">
        <v>240</v>
      </c>
    </row>
    <row r="59" spans="1:13" ht="16.5" customHeight="1" thickBot="1">
      <c r="A59" s="220">
        <v>45</v>
      </c>
      <c r="B59" s="202">
        <v>3</v>
      </c>
      <c r="C59" s="241" t="s">
        <v>241</v>
      </c>
      <c r="D59" s="224" t="s">
        <v>242</v>
      </c>
      <c r="E59" s="349">
        <v>1</v>
      </c>
      <c r="F59" s="350"/>
      <c r="G59" s="351"/>
      <c r="H59" s="352"/>
      <c r="I59" s="353"/>
      <c r="J59" s="354"/>
      <c r="K59" s="355"/>
    </row>
    <row r="60" spans="1:13" ht="16.5" customHeight="1">
      <c r="A60" s="170">
        <v>46</v>
      </c>
      <c r="B60" s="171">
        <v>3</v>
      </c>
      <c r="C60" s="229" t="s">
        <v>243</v>
      </c>
      <c r="D60" s="230" t="s">
        <v>244</v>
      </c>
      <c r="E60" s="335">
        <v>1</v>
      </c>
      <c r="F60" s="336" t="s">
        <v>160</v>
      </c>
      <c r="G60" s="337">
        <v>5</v>
      </c>
      <c r="H60" s="338" t="s">
        <v>122</v>
      </c>
      <c r="I60" s="339" t="s">
        <v>123</v>
      </c>
      <c r="J60" s="340">
        <v>3</v>
      </c>
      <c r="K60" s="341">
        <v>44</v>
      </c>
    </row>
    <row r="61" spans="1:13" ht="17.25" customHeight="1">
      <c r="A61" s="180">
        <v>47</v>
      </c>
      <c r="B61" s="181">
        <v>5</v>
      </c>
      <c r="C61" s="356" t="s">
        <v>245</v>
      </c>
      <c r="D61" s="192" t="s">
        <v>246</v>
      </c>
      <c r="E61" s="182">
        <v>1</v>
      </c>
      <c r="F61" s="343"/>
      <c r="G61" s="344"/>
      <c r="H61" s="345"/>
      <c r="I61" s="346"/>
      <c r="J61" s="347"/>
      <c r="K61" s="348"/>
    </row>
    <row r="62" spans="1:13" ht="16.5" customHeight="1" thickBot="1">
      <c r="A62" s="220">
        <v>48</v>
      </c>
      <c r="B62" s="202">
        <v>6</v>
      </c>
      <c r="C62" s="241" t="s">
        <v>247</v>
      </c>
      <c r="D62" s="209" t="s">
        <v>248</v>
      </c>
      <c r="E62" s="349">
        <v>1</v>
      </c>
      <c r="F62" s="350"/>
      <c r="G62" s="351"/>
      <c r="H62" s="352"/>
      <c r="I62" s="353"/>
      <c r="J62" s="354"/>
      <c r="K62" s="355"/>
    </row>
    <row r="63" spans="1:13" ht="13.5" thickBot="1">
      <c r="A63" s="279" t="s">
        <v>47</v>
      </c>
      <c r="B63" s="331" t="s">
        <v>47</v>
      </c>
      <c r="C63" s="332" t="s">
        <v>214</v>
      </c>
      <c r="D63" s="332"/>
      <c r="E63" s="333">
        <f>SUM(E57:E62)</f>
        <v>6</v>
      </c>
      <c r="F63" s="283" t="s">
        <v>47</v>
      </c>
      <c r="G63" s="280"/>
      <c r="H63" s="284" t="s">
        <v>215</v>
      </c>
      <c r="I63" s="285"/>
      <c r="J63" s="333">
        <f>SUM(J57:J62)</f>
        <v>6</v>
      </c>
      <c r="K63" s="334" t="s">
        <v>47</v>
      </c>
    </row>
    <row r="64" spans="1:13" ht="29.25" customHeight="1" thickBot="1">
      <c r="A64" s="287" t="s">
        <v>249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9"/>
    </row>
    <row r="65" spans="1:13" ht="16.5" customHeight="1">
      <c r="A65" s="170">
        <v>49</v>
      </c>
      <c r="B65" s="171">
        <v>3</v>
      </c>
      <c r="C65" s="335" t="s">
        <v>250</v>
      </c>
      <c r="D65" s="230" t="s">
        <v>251</v>
      </c>
      <c r="E65" s="335">
        <v>1</v>
      </c>
      <c r="F65" s="336" t="s">
        <v>160</v>
      </c>
      <c r="G65" s="338">
        <v>4</v>
      </c>
      <c r="H65" s="338" t="s">
        <v>102</v>
      </c>
      <c r="I65" s="357" t="s">
        <v>103</v>
      </c>
      <c r="J65" s="340">
        <v>2</v>
      </c>
      <c r="K65" s="341">
        <v>45</v>
      </c>
    </row>
    <row r="66" spans="1:13" ht="17.25" customHeight="1" thickBot="1">
      <c r="A66" s="220">
        <v>50</v>
      </c>
      <c r="B66" s="202">
        <v>4</v>
      </c>
      <c r="C66" s="349" t="s">
        <v>252</v>
      </c>
      <c r="D66" s="224" t="s">
        <v>253</v>
      </c>
      <c r="E66" s="349">
        <v>1</v>
      </c>
      <c r="F66" s="350"/>
      <c r="G66" s="352"/>
      <c r="H66" s="352"/>
      <c r="I66" s="358"/>
      <c r="J66" s="354"/>
      <c r="K66" s="355"/>
      <c r="M66" s="143" t="s">
        <v>254</v>
      </c>
    </row>
    <row r="67" spans="1:13" ht="16.5" customHeight="1">
      <c r="A67" s="170">
        <v>51</v>
      </c>
      <c r="B67" s="171">
        <v>4</v>
      </c>
      <c r="C67" s="226" t="s">
        <v>255</v>
      </c>
      <c r="D67" s="242" t="s">
        <v>256</v>
      </c>
      <c r="E67" s="335">
        <v>1</v>
      </c>
      <c r="F67" s="336" t="s">
        <v>160</v>
      </c>
      <c r="G67" s="338">
        <v>6</v>
      </c>
      <c r="H67" s="338" t="s">
        <v>127</v>
      </c>
      <c r="I67" s="359" t="s">
        <v>128</v>
      </c>
      <c r="J67" s="360">
        <v>2</v>
      </c>
      <c r="K67" s="361">
        <v>46</v>
      </c>
    </row>
    <row r="68" spans="1:13" ht="17.25" customHeight="1" thickBot="1">
      <c r="A68" s="220">
        <v>52</v>
      </c>
      <c r="B68" s="202">
        <v>5</v>
      </c>
      <c r="C68" s="362" t="s">
        <v>257</v>
      </c>
      <c r="D68" s="321" t="s">
        <v>258</v>
      </c>
      <c r="E68" s="203">
        <v>1</v>
      </c>
      <c r="F68" s="350"/>
      <c r="G68" s="352"/>
      <c r="H68" s="352"/>
      <c r="I68" s="363"/>
      <c r="J68" s="364"/>
      <c r="K68" s="365"/>
    </row>
    <row r="69" spans="1:13" ht="13.5" thickBot="1">
      <c r="A69" s="366" t="s">
        <v>47</v>
      </c>
      <c r="B69" s="367" t="s">
        <v>47</v>
      </c>
      <c r="C69" s="368" t="s">
        <v>214</v>
      </c>
      <c r="D69" s="369"/>
      <c r="E69" s="370">
        <f>SUM(E65:E68)</f>
        <v>4</v>
      </c>
      <c r="F69" s="283" t="s">
        <v>47</v>
      </c>
      <c r="G69" s="280"/>
      <c r="H69" s="284" t="s">
        <v>215</v>
      </c>
      <c r="I69" s="285"/>
      <c r="J69" s="282">
        <f>SUM(J65:J68)</f>
        <v>4</v>
      </c>
      <c r="K69" s="286" t="s">
        <v>47</v>
      </c>
    </row>
    <row r="70" spans="1:13" ht="27.75" customHeight="1" thickBot="1">
      <c r="A70" s="148" t="s">
        <v>259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50"/>
    </row>
    <row r="71" spans="1:13" ht="15.75" thickBot="1">
      <c r="A71" s="279"/>
      <c r="B71" s="371"/>
      <c r="C71" s="372"/>
      <c r="D71" s="373"/>
      <c r="E71" s="374"/>
      <c r="F71" s="302" t="s">
        <v>160</v>
      </c>
      <c r="G71" s="303">
        <v>3</v>
      </c>
      <c r="H71" s="324" t="s">
        <v>86</v>
      </c>
      <c r="I71" s="305" t="s">
        <v>87</v>
      </c>
      <c r="J71" s="306">
        <v>3</v>
      </c>
      <c r="K71" s="180">
        <v>47</v>
      </c>
    </row>
    <row r="72" spans="1:13" ht="13.5" thickBot="1">
      <c r="A72" s="279" t="s">
        <v>47</v>
      </c>
      <c r="B72" s="331" t="s">
        <v>47</v>
      </c>
      <c r="C72" s="332" t="s">
        <v>214</v>
      </c>
      <c r="D72" s="332"/>
      <c r="E72" s="333">
        <f>SUM(E71:E71)</f>
        <v>0</v>
      </c>
      <c r="F72" s="283" t="s">
        <v>47</v>
      </c>
      <c r="G72" s="280"/>
      <c r="H72" s="284" t="s">
        <v>215</v>
      </c>
      <c r="I72" s="285"/>
      <c r="J72" s="333">
        <f>SUM(J71:J71)</f>
        <v>3</v>
      </c>
      <c r="K72" s="334" t="s">
        <v>47</v>
      </c>
    </row>
    <row r="73" spans="1:13" ht="13.5" thickBot="1"/>
    <row r="74" spans="1:13" ht="13.5" thickBot="1">
      <c r="B74" s="376" t="s">
        <v>260</v>
      </c>
      <c r="C74" s="377"/>
      <c r="D74" s="377"/>
      <c r="E74" s="378">
        <f>SUM(E72,E69,E63,E55,E48,E42)</f>
        <v>111</v>
      </c>
      <c r="F74" s="379"/>
      <c r="G74" s="376" t="s">
        <v>261</v>
      </c>
      <c r="H74" s="377"/>
      <c r="I74" s="377"/>
      <c r="J74" s="378">
        <f>SUM(J72,J69,J63,J55,J48,J42)</f>
        <v>111</v>
      </c>
      <c r="K74" s="380"/>
    </row>
    <row r="75" spans="1:13">
      <c r="B75" s="381"/>
      <c r="C75" s="381"/>
      <c r="D75" s="381"/>
      <c r="E75" s="382"/>
      <c r="F75" s="379"/>
      <c r="G75" s="381"/>
      <c r="H75" s="381"/>
      <c r="I75" s="381"/>
      <c r="J75" s="382"/>
      <c r="K75" s="380"/>
    </row>
    <row r="76" spans="1:13">
      <c r="I76" s="383" t="s">
        <v>262</v>
      </c>
    </row>
    <row r="81" spans="1:11" s="375" customFormat="1">
      <c r="A81" s="143"/>
      <c r="B81" s="143"/>
      <c r="C81" s="143"/>
      <c r="D81" s="143"/>
      <c r="E81" s="143"/>
      <c r="F81" s="143"/>
      <c r="G81" s="143"/>
      <c r="H81" s="143"/>
      <c r="I81" s="383" t="s">
        <v>263</v>
      </c>
      <c r="K81" s="143"/>
    </row>
    <row r="82" spans="1:11" s="375" customFormat="1">
      <c r="A82" s="143"/>
      <c r="B82" s="143"/>
      <c r="C82" s="143"/>
      <c r="D82" s="143"/>
      <c r="E82" s="143"/>
      <c r="F82" s="143"/>
      <c r="G82" s="143"/>
      <c r="H82" s="143"/>
      <c r="I82" s="384" t="s">
        <v>264</v>
      </c>
      <c r="K82" s="143"/>
    </row>
  </sheetData>
  <mergeCells count="52">
    <mergeCell ref="C69:D69"/>
    <mergeCell ref="H69:I69"/>
    <mergeCell ref="A70:K70"/>
    <mergeCell ref="C72:D72"/>
    <mergeCell ref="H72:I72"/>
    <mergeCell ref="B74:D74"/>
    <mergeCell ref="G74:I74"/>
    <mergeCell ref="F67:F68"/>
    <mergeCell ref="G67:G68"/>
    <mergeCell ref="H67:H68"/>
    <mergeCell ref="I67:I68"/>
    <mergeCell ref="J67:J68"/>
    <mergeCell ref="K67:K68"/>
    <mergeCell ref="C63:D63"/>
    <mergeCell ref="H63:I63"/>
    <mergeCell ref="A64:K64"/>
    <mergeCell ref="F65:F66"/>
    <mergeCell ref="G65:G66"/>
    <mergeCell ref="H65:H66"/>
    <mergeCell ref="I65:I66"/>
    <mergeCell ref="J65:J66"/>
    <mergeCell ref="K65:K66"/>
    <mergeCell ref="F60:F62"/>
    <mergeCell ref="G60:G62"/>
    <mergeCell ref="H60:H62"/>
    <mergeCell ref="I60:I62"/>
    <mergeCell ref="J60:J62"/>
    <mergeCell ref="K60:K62"/>
    <mergeCell ref="C55:D55"/>
    <mergeCell ref="H55:I55"/>
    <mergeCell ref="A56:K56"/>
    <mergeCell ref="F57:F59"/>
    <mergeCell ref="G57:G59"/>
    <mergeCell ref="H57:H59"/>
    <mergeCell ref="I57:I59"/>
    <mergeCell ref="J57:J59"/>
    <mergeCell ref="K57:K59"/>
    <mergeCell ref="C42:D42"/>
    <mergeCell ref="H42:I42"/>
    <mergeCell ref="A43:K43"/>
    <mergeCell ref="C48:D48"/>
    <mergeCell ref="H48:I48"/>
    <mergeCell ref="A49:K49"/>
    <mergeCell ref="A2:K2"/>
    <mergeCell ref="A3:K3"/>
    <mergeCell ref="A4:K4"/>
    <mergeCell ref="A6:K6"/>
    <mergeCell ref="A7:A8"/>
    <mergeCell ref="B7:E7"/>
    <mergeCell ref="F7:F8"/>
    <mergeCell ref="G7:J7"/>
    <mergeCell ref="K7:K8"/>
  </mergeCells>
  <hyperlinks>
    <hyperlink ref="D9" r:id="rId1" display="Pendidikan Agama"/>
    <hyperlink ref="D10" r:id="rId2" display="Matematika Teknik I"/>
    <hyperlink ref="D50" r:id="rId3" display="Fisika Terapan"/>
    <hyperlink ref="D11" r:id="rId4" display="Praktikum Fisika Terapan"/>
    <hyperlink ref="I13" r:id="rId5" display="Pendidikan Agama"/>
    <hyperlink ref="D51" r:id="rId6" display="Fisika Terapan"/>
    <hyperlink ref="D17" r:id="rId7" display="Pendidikan Agama"/>
    <hyperlink ref="I17" r:id="rId8" display="Matematika Teknik I"/>
    <hyperlink ref="D52" r:id="rId9" display="Matematika Teknik I"/>
    <hyperlink ref="D18" r:id="rId10" display="Praktikum Fisika Terapan"/>
    <hyperlink ref="D19" r:id="rId11" display="Bahasa Indonesia"/>
    <hyperlink ref="D20" r:id="rId12" display="Bahasa Inggris I"/>
    <hyperlink ref="I20" r:id="rId13" display="Fisika Terapan"/>
    <hyperlink ref="I21" r:id="rId14" display="Praktikum Fisika Terapan"/>
    <hyperlink ref="I25" r:id="rId15" display="Bahasa Indonesia"/>
    <hyperlink ref="I30" r:id="rId16" display="Bahasa Inggris I"/>
    <hyperlink ref="D12" r:id="rId17" display="Bahasa Indonesia"/>
    <hyperlink ref="I12" r:id="rId18" display="Bahasa Indonesia"/>
  </hyperlinks>
  <printOptions horizontalCentered="1"/>
  <pageMargins left="0.55118110236220474" right="0.35433070866141736" top="0.59055118110236227" bottom="0.39370078740157483" header="0.31496062992125984" footer="0.51181102362204722"/>
  <pageSetup paperSize="9" scale="55" orientation="portrait" horizontalDpi="300" verticalDpi="300" r:id="rId1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2"/>
  <sheetViews>
    <sheetView topLeftCell="A20" workbookViewId="0">
      <selection activeCell="H41" sqref="H41:I41"/>
    </sheetView>
  </sheetViews>
  <sheetFormatPr defaultRowHeight="12.75"/>
  <cols>
    <col min="1" max="1" width="3.85546875" style="143" bestFit="1" customWidth="1"/>
    <col min="2" max="2" width="4.85546875" style="143" bestFit="1" customWidth="1"/>
    <col min="3" max="3" width="8.7109375" style="143" bestFit="1" customWidth="1"/>
    <col min="4" max="4" width="39.28515625" style="143" bestFit="1" customWidth="1"/>
    <col min="5" max="5" width="4" style="143" bestFit="1" customWidth="1"/>
    <col min="6" max="6" width="3" style="143" bestFit="1" customWidth="1"/>
    <col min="7" max="7" width="4.85546875" style="143" bestFit="1" customWidth="1"/>
    <col min="8" max="8" width="8.7109375" style="143" bestFit="1" customWidth="1"/>
    <col min="9" max="9" width="56.140625" style="143" bestFit="1" customWidth="1"/>
    <col min="10" max="10" width="4" style="375" bestFit="1" customWidth="1"/>
    <col min="11" max="11" width="3.85546875" style="143" bestFit="1" customWidth="1"/>
    <col min="12" max="258" width="9.140625" style="143"/>
    <col min="259" max="259" width="8.7109375" style="143" bestFit="1" customWidth="1"/>
    <col min="260" max="260" width="44.140625" style="143" bestFit="1" customWidth="1"/>
    <col min="261" max="263" width="9.140625" style="143"/>
    <col min="264" max="264" width="8.7109375" style="143" bestFit="1" customWidth="1"/>
    <col min="265" max="265" width="42.140625" style="143" bestFit="1" customWidth="1"/>
    <col min="266" max="514" width="9.140625" style="143"/>
    <col min="515" max="515" width="8.7109375" style="143" bestFit="1" customWidth="1"/>
    <col min="516" max="516" width="44.140625" style="143" bestFit="1" customWidth="1"/>
    <col min="517" max="519" width="9.140625" style="143"/>
    <col min="520" max="520" width="8.7109375" style="143" bestFit="1" customWidth="1"/>
    <col min="521" max="521" width="42.140625" style="143" bestFit="1" customWidth="1"/>
    <col min="522" max="770" width="9.140625" style="143"/>
    <col min="771" max="771" width="8.7109375" style="143" bestFit="1" customWidth="1"/>
    <col min="772" max="772" width="44.140625" style="143" bestFit="1" customWidth="1"/>
    <col min="773" max="775" width="9.140625" style="143"/>
    <col min="776" max="776" width="8.7109375" style="143" bestFit="1" customWidth="1"/>
    <col min="777" max="777" width="42.140625" style="143" bestFit="1" customWidth="1"/>
    <col min="778" max="1026" width="9.140625" style="143"/>
    <col min="1027" max="1027" width="8.7109375" style="143" bestFit="1" customWidth="1"/>
    <col min="1028" max="1028" width="44.140625" style="143" bestFit="1" customWidth="1"/>
    <col min="1029" max="1031" width="9.140625" style="143"/>
    <col min="1032" max="1032" width="8.7109375" style="143" bestFit="1" customWidth="1"/>
    <col min="1033" max="1033" width="42.140625" style="143" bestFit="1" customWidth="1"/>
    <col min="1034" max="1282" width="9.140625" style="143"/>
    <col min="1283" max="1283" width="8.7109375" style="143" bestFit="1" customWidth="1"/>
    <col min="1284" max="1284" width="44.140625" style="143" bestFit="1" customWidth="1"/>
    <col min="1285" max="1287" width="9.140625" style="143"/>
    <col min="1288" max="1288" width="8.7109375" style="143" bestFit="1" customWidth="1"/>
    <col min="1289" max="1289" width="42.140625" style="143" bestFit="1" customWidth="1"/>
    <col min="1290" max="1538" width="9.140625" style="143"/>
    <col min="1539" max="1539" width="8.7109375" style="143" bestFit="1" customWidth="1"/>
    <col min="1540" max="1540" width="44.140625" style="143" bestFit="1" customWidth="1"/>
    <col min="1541" max="1543" width="9.140625" style="143"/>
    <col min="1544" max="1544" width="8.7109375" style="143" bestFit="1" customWidth="1"/>
    <col min="1545" max="1545" width="42.140625" style="143" bestFit="1" customWidth="1"/>
    <col min="1546" max="1794" width="9.140625" style="143"/>
    <col min="1795" max="1795" width="8.7109375" style="143" bestFit="1" customWidth="1"/>
    <col min="1796" max="1796" width="44.140625" style="143" bestFit="1" customWidth="1"/>
    <col min="1797" max="1799" width="9.140625" style="143"/>
    <col min="1800" max="1800" width="8.7109375" style="143" bestFit="1" customWidth="1"/>
    <col min="1801" max="1801" width="42.140625" style="143" bestFit="1" customWidth="1"/>
    <col min="1802" max="2050" width="9.140625" style="143"/>
    <col min="2051" max="2051" width="8.7109375" style="143" bestFit="1" customWidth="1"/>
    <col min="2052" max="2052" width="44.140625" style="143" bestFit="1" customWidth="1"/>
    <col min="2053" max="2055" width="9.140625" style="143"/>
    <col min="2056" max="2056" width="8.7109375" style="143" bestFit="1" customWidth="1"/>
    <col min="2057" max="2057" width="42.140625" style="143" bestFit="1" customWidth="1"/>
    <col min="2058" max="2306" width="9.140625" style="143"/>
    <col min="2307" max="2307" width="8.7109375" style="143" bestFit="1" customWidth="1"/>
    <col min="2308" max="2308" width="44.140625" style="143" bestFit="1" customWidth="1"/>
    <col min="2309" max="2311" width="9.140625" style="143"/>
    <col min="2312" max="2312" width="8.7109375" style="143" bestFit="1" customWidth="1"/>
    <col min="2313" max="2313" width="42.140625" style="143" bestFit="1" customWidth="1"/>
    <col min="2314" max="2562" width="9.140625" style="143"/>
    <col min="2563" max="2563" width="8.7109375" style="143" bestFit="1" customWidth="1"/>
    <col min="2564" max="2564" width="44.140625" style="143" bestFit="1" customWidth="1"/>
    <col min="2565" max="2567" width="9.140625" style="143"/>
    <col min="2568" max="2568" width="8.7109375" style="143" bestFit="1" customWidth="1"/>
    <col min="2569" max="2569" width="42.140625" style="143" bestFit="1" customWidth="1"/>
    <col min="2570" max="2818" width="9.140625" style="143"/>
    <col min="2819" max="2819" width="8.7109375" style="143" bestFit="1" customWidth="1"/>
    <col min="2820" max="2820" width="44.140625" style="143" bestFit="1" customWidth="1"/>
    <col min="2821" max="2823" width="9.140625" style="143"/>
    <col min="2824" max="2824" width="8.7109375" style="143" bestFit="1" customWidth="1"/>
    <col min="2825" max="2825" width="42.140625" style="143" bestFit="1" customWidth="1"/>
    <col min="2826" max="3074" width="9.140625" style="143"/>
    <col min="3075" max="3075" width="8.7109375" style="143" bestFit="1" customWidth="1"/>
    <col min="3076" max="3076" width="44.140625" style="143" bestFit="1" customWidth="1"/>
    <col min="3077" max="3079" width="9.140625" style="143"/>
    <col min="3080" max="3080" width="8.7109375" style="143" bestFit="1" customWidth="1"/>
    <col min="3081" max="3081" width="42.140625" style="143" bestFit="1" customWidth="1"/>
    <col min="3082" max="3330" width="9.140625" style="143"/>
    <col min="3331" max="3331" width="8.7109375" style="143" bestFit="1" customWidth="1"/>
    <col min="3332" max="3332" width="44.140625" style="143" bestFit="1" customWidth="1"/>
    <col min="3333" max="3335" width="9.140625" style="143"/>
    <col min="3336" max="3336" width="8.7109375" style="143" bestFit="1" customWidth="1"/>
    <col min="3337" max="3337" width="42.140625" style="143" bestFit="1" customWidth="1"/>
    <col min="3338" max="3586" width="9.140625" style="143"/>
    <col min="3587" max="3587" width="8.7109375" style="143" bestFit="1" customWidth="1"/>
    <col min="3588" max="3588" width="44.140625" style="143" bestFit="1" customWidth="1"/>
    <col min="3589" max="3591" width="9.140625" style="143"/>
    <col min="3592" max="3592" width="8.7109375" style="143" bestFit="1" customWidth="1"/>
    <col min="3593" max="3593" width="42.140625" style="143" bestFit="1" customWidth="1"/>
    <col min="3594" max="3842" width="9.140625" style="143"/>
    <col min="3843" max="3843" width="8.7109375" style="143" bestFit="1" customWidth="1"/>
    <col min="3844" max="3844" width="44.140625" style="143" bestFit="1" customWidth="1"/>
    <col min="3845" max="3847" width="9.140625" style="143"/>
    <col min="3848" max="3848" width="8.7109375" style="143" bestFit="1" customWidth="1"/>
    <col min="3849" max="3849" width="42.140625" style="143" bestFit="1" customWidth="1"/>
    <col min="3850" max="4098" width="9.140625" style="143"/>
    <col min="4099" max="4099" width="8.7109375" style="143" bestFit="1" customWidth="1"/>
    <col min="4100" max="4100" width="44.140625" style="143" bestFit="1" customWidth="1"/>
    <col min="4101" max="4103" width="9.140625" style="143"/>
    <col min="4104" max="4104" width="8.7109375" style="143" bestFit="1" customWidth="1"/>
    <col min="4105" max="4105" width="42.140625" style="143" bestFit="1" customWidth="1"/>
    <col min="4106" max="4354" width="9.140625" style="143"/>
    <col min="4355" max="4355" width="8.7109375" style="143" bestFit="1" customWidth="1"/>
    <col min="4356" max="4356" width="44.140625" style="143" bestFit="1" customWidth="1"/>
    <col min="4357" max="4359" width="9.140625" style="143"/>
    <col min="4360" max="4360" width="8.7109375" style="143" bestFit="1" customWidth="1"/>
    <col min="4361" max="4361" width="42.140625" style="143" bestFit="1" customWidth="1"/>
    <col min="4362" max="4610" width="9.140625" style="143"/>
    <col min="4611" max="4611" width="8.7109375" style="143" bestFit="1" customWidth="1"/>
    <col min="4612" max="4612" width="44.140625" style="143" bestFit="1" customWidth="1"/>
    <col min="4613" max="4615" width="9.140625" style="143"/>
    <col min="4616" max="4616" width="8.7109375" style="143" bestFit="1" customWidth="1"/>
    <col min="4617" max="4617" width="42.140625" style="143" bestFit="1" customWidth="1"/>
    <col min="4618" max="4866" width="9.140625" style="143"/>
    <col min="4867" max="4867" width="8.7109375" style="143" bestFit="1" customWidth="1"/>
    <col min="4868" max="4868" width="44.140625" style="143" bestFit="1" customWidth="1"/>
    <col min="4869" max="4871" width="9.140625" style="143"/>
    <col min="4872" max="4872" width="8.7109375" style="143" bestFit="1" customWidth="1"/>
    <col min="4873" max="4873" width="42.140625" style="143" bestFit="1" customWidth="1"/>
    <col min="4874" max="5122" width="9.140625" style="143"/>
    <col min="5123" max="5123" width="8.7109375" style="143" bestFit="1" customWidth="1"/>
    <col min="5124" max="5124" width="44.140625" style="143" bestFit="1" customWidth="1"/>
    <col min="5125" max="5127" width="9.140625" style="143"/>
    <col min="5128" max="5128" width="8.7109375" style="143" bestFit="1" customWidth="1"/>
    <col min="5129" max="5129" width="42.140625" style="143" bestFit="1" customWidth="1"/>
    <col min="5130" max="5378" width="9.140625" style="143"/>
    <col min="5379" max="5379" width="8.7109375" style="143" bestFit="1" customWidth="1"/>
    <col min="5380" max="5380" width="44.140625" style="143" bestFit="1" customWidth="1"/>
    <col min="5381" max="5383" width="9.140625" style="143"/>
    <col min="5384" max="5384" width="8.7109375" style="143" bestFit="1" customWidth="1"/>
    <col min="5385" max="5385" width="42.140625" style="143" bestFit="1" customWidth="1"/>
    <col min="5386" max="5634" width="9.140625" style="143"/>
    <col min="5635" max="5635" width="8.7109375" style="143" bestFit="1" customWidth="1"/>
    <col min="5636" max="5636" width="44.140625" style="143" bestFit="1" customWidth="1"/>
    <col min="5637" max="5639" width="9.140625" style="143"/>
    <col min="5640" max="5640" width="8.7109375" style="143" bestFit="1" customWidth="1"/>
    <col min="5641" max="5641" width="42.140625" style="143" bestFit="1" customWidth="1"/>
    <col min="5642" max="5890" width="9.140625" style="143"/>
    <col min="5891" max="5891" width="8.7109375" style="143" bestFit="1" customWidth="1"/>
    <col min="5892" max="5892" width="44.140625" style="143" bestFit="1" customWidth="1"/>
    <col min="5893" max="5895" width="9.140625" style="143"/>
    <col min="5896" max="5896" width="8.7109375" style="143" bestFit="1" customWidth="1"/>
    <col min="5897" max="5897" width="42.140625" style="143" bestFit="1" customWidth="1"/>
    <col min="5898" max="6146" width="9.140625" style="143"/>
    <col min="6147" max="6147" width="8.7109375" style="143" bestFit="1" customWidth="1"/>
    <col min="6148" max="6148" width="44.140625" style="143" bestFit="1" customWidth="1"/>
    <col min="6149" max="6151" width="9.140625" style="143"/>
    <col min="6152" max="6152" width="8.7109375" style="143" bestFit="1" customWidth="1"/>
    <col min="6153" max="6153" width="42.140625" style="143" bestFit="1" customWidth="1"/>
    <col min="6154" max="6402" width="9.140625" style="143"/>
    <col min="6403" max="6403" width="8.7109375" style="143" bestFit="1" customWidth="1"/>
    <col min="6404" max="6404" width="44.140625" style="143" bestFit="1" customWidth="1"/>
    <col min="6405" max="6407" width="9.140625" style="143"/>
    <col min="6408" max="6408" width="8.7109375" style="143" bestFit="1" customWidth="1"/>
    <col min="6409" max="6409" width="42.140625" style="143" bestFit="1" customWidth="1"/>
    <col min="6410" max="6658" width="9.140625" style="143"/>
    <col min="6659" max="6659" width="8.7109375" style="143" bestFit="1" customWidth="1"/>
    <col min="6660" max="6660" width="44.140625" style="143" bestFit="1" customWidth="1"/>
    <col min="6661" max="6663" width="9.140625" style="143"/>
    <col min="6664" max="6664" width="8.7109375" style="143" bestFit="1" customWidth="1"/>
    <col min="6665" max="6665" width="42.140625" style="143" bestFit="1" customWidth="1"/>
    <col min="6666" max="6914" width="9.140625" style="143"/>
    <col min="6915" max="6915" width="8.7109375" style="143" bestFit="1" customWidth="1"/>
    <col min="6916" max="6916" width="44.140625" style="143" bestFit="1" customWidth="1"/>
    <col min="6917" max="6919" width="9.140625" style="143"/>
    <col min="6920" max="6920" width="8.7109375" style="143" bestFit="1" customWidth="1"/>
    <col min="6921" max="6921" width="42.140625" style="143" bestFit="1" customWidth="1"/>
    <col min="6922" max="7170" width="9.140625" style="143"/>
    <col min="7171" max="7171" width="8.7109375" style="143" bestFit="1" customWidth="1"/>
    <col min="7172" max="7172" width="44.140625" style="143" bestFit="1" customWidth="1"/>
    <col min="7173" max="7175" width="9.140625" style="143"/>
    <col min="7176" max="7176" width="8.7109375" style="143" bestFit="1" customWidth="1"/>
    <col min="7177" max="7177" width="42.140625" style="143" bestFit="1" customWidth="1"/>
    <col min="7178" max="7426" width="9.140625" style="143"/>
    <col min="7427" max="7427" width="8.7109375" style="143" bestFit="1" customWidth="1"/>
    <col min="7428" max="7428" width="44.140625" style="143" bestFit="1" customWidth="1"/>
    <col min="7429" max="7431" width="9.140625" style="143"/>
    <col min="7432" max="7432" width="8.7109375" style="143" bestFit="1" customWidth="1"/>
    <col min="7433" max="7433" width="42.140625" style="143" bestFit="1" customWidth="1"/>
    <col min="7434" max="7682" width="9.140625" style="143"/>
    <col min="7683" max="7683" width="8.7109375" style="143" bestFit="1" customWidth="1"/>
    <col min="7684" max="7684" width="44.140625" style="143" bestFit="1" customWidth="1"/>
    <col min="7685" max="7687" width="9.140625" style="143"/>
    <col min="7688" max="7688" width="8.7109375" style="143" bestFit="1" customWidth="1"/>
    <col min="7689" max="7689" width="42.140625" style="143" bestFit="1" customWidth="1"/>
    <col min="7690" max="7938" width="9.140625" style="143"/>
    <col min="7939" max="7939" width="8.7109375" style="143" bestFit="1" customWidth="1"/>
    <col min="7940" max="7940" width="44.140625" style="143" bestFit="1" customWidth="1"/>
    <col min="7941" max="7943" width="9.140625" style="143"/>
    <col min="7944" max="7944" width="8.7109375" style="143" bestFit="1" customWidth="1"/>
    <col min="7945" max="7945" width="42.140625" style="143" bestFit="1" customWidth="1"/>
    <col min="7946" max="8194" width="9.140625" style="143"/>
    <col min="8195" max="8195" width="8.7109375" style="143" bestFit="1" customWidth="1"/>
    <col min="8196" max="8196" width="44.140625" style="143" bestFit="1" customWidth="1"/>
    <col min="8197" max="8199" width="9.140625" style="143"/>
    <col min="8200" max="8200" width="8.7109375" style="143" bestFit="1" customWidth="1"/>
    <col min="8201" max="8201" width="42.140625" style="143" bestFit="1" customWidth="1"/>
    <col min="8202" max="8450" width="9.140625" style="143"/>
    <col min="8451" max="8451" width="8.7109375" style="143" bestFit="1" customWidth="1"/>
    <col min="8452" max="8452" width="44.140625" style="143" bestFit="1" customWidth="1"/>
    <col min="8453" max="8455" width="9.140625" style="143"/>
    <col min="8456" max="8456" width="8.7109375" style="143" bestFit="1" customWidth="1"/>
    <col min="8457" max="8457" width="42.140625" style="143" bestFit="1" customWidth="1"/>
    <col min="8458" max="8706" width="9.140625" style="143"/>
    <col min="8707" max="8707" width="8.7109375" style="143" bestFit="1" customWidth="1"/>
    <col min="8708" max="8708" width="44.140625" style="143" bestFit="1" customWidth="1"/>
    <col min="8709" max="8711" width="9.140625" style="143"/>
    <col min="8712" max="8712" width="8.7109375" style="143" bestFit="1" customWidth="1"/>
    <col min="8713" max="8713" width="42.140625" style="143" bestFit="1" customWidth="1"/>
    <col min="8714" max="8962" width="9.140625" style="143"/>
    <col min="8963" max="8963" width="8.7109375" style="143" bestFit="1" customWidth="1"/>
    <col min="8964" max="8964" width="44.140625" style="143" bestFit="1" customWidth="1"/>
    <col min="8965" max="8967" width="9.140625" style="143"/>
    <col min="8968" max="8968" width="8.7109375" style="143" bestFit="1" customWidth="1"/>
    <col min="8969" max="8969" width="42.140625" style="143" bestFit="1" customWidth="1"/>
    <col min="8970" max="9218" width="9.140625" style="143"/>
    <col min="9219" max="9219" width="8.7109375" style="143" bestFit="1" customWidth="1"/>
    <col min="9220" max="9220" width="44.140625" style="143" bestFit="1" customWidth="1"/>
    <col min="9221" max="9223" width="9.140625" style="143"/>
    <col min="9224" max="9224" width="8.7109375" style="143" bestFit="1" customWidth="1"/>
    <col min="9225" max="9225" width="42.140625" style="143" bestFit="1" customWidth="1"/>
    <col min="9226" max="9474" width="9.140625" style="143"/>
    <col min="9475" max="9475" width="8.7109375" style="143" bestFit="1" customWidth="1"/>
    <col min="9476" max="9476" width="44.140625" style="143" bestFit="1" customWidth="1"/>
    <col min="9477" max="9479" width="9.140625" style="143"/>
    <col min="9480" max="9480" width="8.7109375" style="143" bestFit="1" customWidth="1"/>
    <col min="9481" max="9481" width="42.140625" style="143" bestFit="1" customWidth="1"/>
    <col min="9482" max="9730" width="9.140625" style="143"/>
    <col min="9731" max="9731" width="8.7109375" style="143" bestFit="1" customWidth="1"/>
    <col min="9732" max="9732" width="44.140625" style="143" bestFit="1" customWidth="1"/>
    <col min="9733" max="9735" width="9.140625" style="143"/>
    <col min="9736" max="9736" width="8.7109375" style="143" bestFit="1" customWidth="1"/>
    <col min="9737" max="9737" width="42.140625" style="143" bestFit="1" customWidth="1"/>
    <col min="9738" max="9986" width="9.140625" style="143"/>
    <col min="9987" max="9987" width="8.7109375" style="143" bestFit="1" customWidth="1"/>
    <col min="9988" max="9988" width="44.140625" style="143" bestFit="1" customWidth="1"/>
    <col min="9989" max="9991" width="9.140625" style="143"/>
    <col min="9992" max="9992" width="8.7109375" style="143" bestFit="1" customWidth="1"/>
    <col min="9993" max="9993" width="42.140625" style="143" bestFit="1" customWidth="1"/>
    <col min="9994" max="10242" width="9.140625" style="143"/>
    <col min="10243" max="10243" width="8.7109375" style="143" bestFit="1" customWidth="1"/>
    <col min="10244" max="10244" width="44.140625" style="143" bestFit="1" customWidth="1"/>
    <col min="10245" max="10247" width="9.140625" style="143"/>
    <col min="10248" max="10248" width="8.7109375" style="143" bestFit="1" customWidth="1"/>
    <col min="10249" max="10249" width="42.140625" style="143" bestFit="1" customWidth="1"/>
    <col min="10250" max="10498" width="9.140625" style="143"/>
    <col min="10499" max="10499" width="8.7109375" style="143" bestFit="1" customWidth="1"/>
    <col min="10500" max="10500" width="44.140625" style="143" bestFit="1" customWidth="1"/>
    <col min="10501" max="10503" width="9.140625" style="143"/>
    <col min="10504" max="10504" width="8.7109375" style="143" bestFit="1" customWidth="1"/>
    <col min="10505" max="10505" width="42.140625" style="143" bestFit="1" customWidth="1"/>
    <col min="10506" max="10754" width="9.140625" style="143"/>
    <col min="10755" max="10755" width="8.7109375" style="143" bestFit="1" customWidth="1"/>
    <col min="10756" max="10756" width="44.140625" style="143" bestFit="1" customWidth="1"/>
    <col min="10757" max="10759" width="9.140625" style="143"/>
    <col min="10760" max="10760" width="8.7109375" style="143" bestFit="1" customWidth="1"/>
    <col min="10761" max="10761" width="42.140625" style="143" bestFit="1" customWidth="1"/>
    <col min="10762" max="11010" width="9.140625" style="143"/>
    <col min="11011" max="11011" width="8.7109375" style="143" bestFit="1" customWidth="1"/>
    <col min="11012" max="11012" width="44.140625" style="143" bestFit="1" customWidth="1"/>
    <col min="11013" max="11015" width="9.140625" style="143"/>
    <col min="11016" max="11016" width="8.7109375" style="143" bestFit="1" customWidth="1"/>
    <col min="11017" max="11017" width="42.140625" style="143" bestFit="1" customWidth="1"/>
    <col min="11018" max="11266" width="9.140625" style="143"/>
    <col min="11267" max="11267" width="8.7109375" style="143" bestFit="1" customWidth="1"/>
    <col min="11268" max="11268" width="44.140625" style="143" bestFit="1" customWidth="1"/>
    <col min="11269" max="11271" width="9.140625" style="143"/>
    <col min="11272" max="11272" width="8.7109375" style="143" bestFit="1" customWidth="1"/>
    <col min="11273" max="11273" width="42.140625" style="143" bestFit="1" customWidth="1"/>
    <col min="11274" max="11522" width="9.140625" style="143"/>
    <col min="11523" max="11523" width="8.7109375" style="143" bestFit="1" customWidth="1"/>
    <col min="11524" max="11524" width="44.140625" style="143" bestFit="1" customWidth="1"/>
    <col min="11525" max="11527" width="9.140625" style="143"/>
    <col min="11528" max="11528" width="8.7109375" style="143" bestFit="1" customWidth="1"/>
    <col min="11529" max="11529" width="42.140625" style="143" bestFit="1" customWidth="1"/>
    <col min="11530" max="11778" width="9.140625" style="143"/>
    <col min="11779" max="11779" width="8.7109375" style="143" bestFit="1" customWidth="1"/>
    <col min="11780" max="11780" width="44.140625" style="143" bestFit="1" customWidth="1"/>
    <col min="11781" max="11783" width="9.140625" style="143"/>
    <col min="11784" max="11784" width="8.7109375" style="143" bestFit="1" customWidth="1"/>
    <col min="11785" max="11785" width="42.140625" style="143" bestFit="1" customWidth="1"/>
    <col min="11786" max="12034" width="9.140625" style="143"/>
    <col min="12035" max="12035" width="8.7109375" style="143" bestFit="1" customWidth="1"/>
    <col min="12036" max="12036" width="44.140625" style="143" bestFit="1" customWidth="1"/>
    <col min="12037" max="12039" width="9.140625" style="143"/>
    <col min="12040" max="12040" width="8.7109375" style="143" bestFit="1" customWidth="1"/>
    <col min="12041" max="12041" width="42.140625" style="143" bestFit="1" customWidth="1"/>
    <col min="12042" max="12290" width="9.140625" style="143"/>
    <col min="12291" max="12291" width="8.7109375" style="143" bestFit="1" customWidth="1"/>
    <col min="12292" max="12292" width="44.140625" style="143" bestFit="1" customWidth="1"/>
    <col min="12293" max="12295" width="9.140625" style="143"/>
    <col min="12296" max="12296" width="8.7109375" style="143" bestFit="1" customWidth="1"/>
    <col min="12297" max="12297" width="42.140625" style="143" bestFit="1" customWidth="1"/>
    <col min="12298" max="12546" width="9.140625" style="143"/>
    <col min="12547" max="12547" width="8.7109375" style="143" bestFit="1" customWidth="1"/>
    <col min="12548" max="12548" width="44.140625" style="143" bestFit="1" customWidth="1"/>
    <col min="12549" max="12551" width="9.140625" style="143"/>
    <col min="12552" max="12552" width="8.7109375" style="143" bestFit="1" customWidth="1"/>
    <col min="12553" max="12553" width="42.140625" style="143" bestFit="1" customWidth="1"/>
    <col min="12554" max="12802" width="9.140625" style="143"/>
    <col min="12803" max="12803" width="8.7109375" style="143" bestFit="1" customWidth="1"/>
    <col min="12804" max="12804" width="44.140625" style="143" bestFit="1" customWidth="1"/>
    <col min="12805" max="12807" width="9.140625" style="143"/>
    <col min="12808" max="12808" width="8.7109375" style="143" bestFit="1" customWidth="1"/>
    <col min="12809" max="12809" width="42.140625" style="143" bestFit="1" customWidth="1"/>
    <col min="12810" max="13058" width="9.140625" style="143"/>
    <col min="13059" max="13059" width="8.7109375" style="143" bestFit="1" customWidth="1"/>
    <col min="13060" max="13060" width="44.140625" style="143" bestFit="1" customWidth="1"/>
    <col min="13061" max="13063" width="9.140625" style="143"/>
    <col min="13064" max="13064" width="8.7109375" style="143" bestFit="1" customWidth="1"/>
    <col min="13065" max="13065" width="42.140625" style="143" bestFit="1" customWidth="1"/>
    <col min="13066" max="13314" width="9.140625" style="143"/>
    <col min="13315" max="13315" width="8.7109375" style="143" bestFit="1" customWidth="1"/>
    <col min="13316" max="13316" width="44.140625" style="143" bestFit="1" customWidth="1"/>
    <col min="13317" max="13319" width="9.140625" style="143"/>
    <col min="13320" max="13320" width="8.7109375" style="143" bestFit="1" customWidth="1"/>
    <col min="13321" max="13321" width="42.140625" style="143" bestFit="1" customWidth="1"/>
    <col min="13322" max="13570" width="9.140625" style="143"/>
    <col min="13571" max="13571" width="8.7109375" style="143" bestFit="1" customWidth="1"/>
    <col min="13572" max="13572" width="44.140625" style="143" bestFit="1" customWidth="1"/>
    <col min="13573" max="13575" width="9.140625" style="143"/>
    <col min="13576" max="13576" width="8.7109375" style="143" bestFit="1" customWidth="1"/>
    <col min="13577" max="13577" width="42.140625" style="143" bestFit="1" customWidth="1"/>
    <col min="13578" max="13826" width="9.140625" style="143"/>
    <col min="13827" max="13827" width="8.7109375" style="143" bestFit="1" customWidth="1"/>
    <col min="13828" max="13828" width="44.140625" style="143" bestFit="1" customWidth="1"/>
    <col min="13829" max="13831" width="9.140625" style="143"/>
    <col min="13832" max="13832" width="8.7109375" style="143" bestFit="1" customWidth="1"/>
    <col min="13833" max="13833" width="42.140625" style="143" bestFit="1" customWidth="1"/>
    <col min="13834" max="14082" width="9.140625" style="143"/>
    <col min="14083" max="14083" width="8.7109375" style="143" bestFit="1" customWidth="1"/>
    <col min="14084" max="14084" width="44.140625" style="143" bestFit="1" customWidth="1"/>
    <col min="14085" max="14087" width="9.140625" style="143"/>
    <col min="14088" max="14088" width="8.7109375" style="143" bestFit="1" customWidth="1"/>
    <col min="14089" max="14089" width="42.140625" style="143" bestFit="1" customWidth="1"/>
    <col min="14090" max="14338" width="9.140625" style="143"/>
    <col min="14339" max="14339" width="8.7109375" style="143" bestFit="1" customWidth="1"/>
    <col min="14340" max="14340" width="44.140625" style="143" bestFit="1" customWidth="1"/>
    <col min="14341" max="14343" width="9.140625" style="143"/>
    <col min="14344" max="14344" width="8.7109375" style="143" bestFit="1" customWidth="1"/>
    <col min="14345" max="14345" width="42.140625" style="143" bestFit="1" customWidth="1"/>
    <col min="14346" max="14594" width="9.140625" style="143"/>
    <col min="14595" max="14595" width="8.7109375" style="143" bestFit="1" customWidth="1"/>
    <col min="14596" max="14596" width="44.140625" style="143" bestFit="1" customWidth="1"/>
    <col min="14597" max="14599" width="9.140625" style="143"/>
    <col min="14600" max="14600" width="8.7109375" style="143" bestFit="1" customWidth="1"/>
    <col min="14601" max="14601" width="42.140625" style="143" bestFit="1" customWidth="1"/>
    <col min="14602" max="14850" width="9.140625" style="143"/>
    <col min="14851" max="14851" width="8.7109375" style="143" bestFit="1" customWidth="1"/>
    <col min="14852" max="14852" width="44.140625" style="143" bestFit="1" customWidth="1"/>
    <col min="14853" max="14855" width="9.140625" style="143"/>
    <col min="14856" max="14856" width="8.7109375" style="143" bestFit="1" customWidth="1"/>
    <col min="14857" max="14857" width="42.140625" style="143" bestFit="1" customWidth="1"/>
    <col min="14858" max="15106" width="9.140625" style="143"/>
    <col min="15107" max="15107" width="8.7109375" style="143" bestFit="1" customWidth="1"/>
    <col min="15108" max="15108" width="44.140625" style="143" bestFit="1" customWidth="1"/>
    <col min="15109" max="15111" width="9.140625" style="143"/>
    <col min="15112" max="15112" width="8.7109375" style="143" bestFit="1" customWidth="1"/>
    <col min="15113" max="15113" width="42.140625" style="143" bestFit="1" customWidth="1"/>
    <col min="15114" max="15362" width="9.140625" style="143"/>
    <col min="15363" max="15363" width="8.7109375" style="143" bestFit="1" customWidth="1"/>
    <col min="15364" max="15364" width="44.140625" style="143" bestFit="1" customWidth="1"/>
    <col min="15365" max="15367" width="9.140625" style="143"/>
    <col min="15368" max="15368" width="8.7109375" style="143" bestFit="1" customWidth="1"/>
    <col min="15369" max="15369" width="42.140625" style="143" bestFit="1" customWidth="1"/>
    <col min="15370" max="15618" width="9.140625" style="143"/>
    <col min="15619" max="15619" width="8.7109375" style="143" bestFit="1" customWidth="1"/>
    <col min="15620" max="15620" width="44.140625" style="143" bestFit="1" customWidth="1"/>
    <col min="15621" max="15623" width="9.140625" style="143"/>
    <col min="15624" max="15624" width="8.7109375" style="143" bestFit="1" customWidth="1"/>
    <col min="15625" max="15625" width="42.140625" style="143" bestFit="1" customWidth="1"/>
    <col min="15626" max="15874" width="9.140625" style="143"/>
    <col min="15875" max="15875" width="8.7109375" style="143" bestFit="1" customWidth="1"/>
    <col min="15876" max="15876" width="44.140625" style="143" bestFit="1" customWidth="1"/>
    <col min="15877" max="15879" width="9.140625" style="143"/>
    <col min="15880" max="15880" width="8.7109375" style="143" bestFit="1" customWidth="1"/>
    <col min="15881" max="15881" width="42.140625" style="143" bestFit="1" customWidth="1"/>
    <col min="15882" max="16130" width="9.140625" style="143"/>
    <col min="16131" max="16131" width="8.7109375" style="143" bestFit="1" customWidth="1"/>
    <col min="16132" max="16132" width="44.140625" style="143" bestFit="1" customWidth="1"/>
    <col min="16133" max="16135" width="9.140625" style="143"/>
    <col min="16136" max="16136" width="8.7109375" style="143" bestFit="1" customWidth="1"/>
    <col min="16137" max="16137" width="42.140625" style="143" bestFit="1" customWidth="1"/>
    <col min="16138" max="16384" width="9.140625" style="143"/>
  </cols>
  <sheetData>
    <row r="2" spans="1:11" ht="18">
      <c r="A2" s="142" t="s">
        <v>265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>
      <c r="A3" s="142" t="s">
        <v>155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8">
      <c r="A4" s="142" t="s">
        <v>156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7.25" thickBot="1">
      <c r="A5" s="144"/>
      <c r="B5" s="144"/>
      <c r="C5" s="144"/>
      <c r="D5" s="145"/>
      <c r="E5" s="145"/>
      <c r="F5" s="144"/>
      <c r="G5" s="144"/>
      <c r="H5" s="144"/>
      <c r="I5" s="144"/>
      <c r="J5" s="146"/>
      <c r="K5" s="147"/>
    </row>
    <row r="6" spans="1:11" ht="31.5" customHeight="1" thickBot="1">
      <c r="A6" s="148" t="s">
        <v>157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ht="13.5" thickBot="1">
      <c r="A7" s="151" t="s">
        <v>158</v>
      </c>
      <c r="B7" s="152" t="s">
        <v>159</v>
      </c>
      <c r="C7" s="153"/>
      <c r="D7" s="153"/>
      <c r="E7" s="154"/>
      <c r="F7" s="155" t="s">
        <v>160</v>
      </c>
      <c r="G7" s="156" t="s">
        <v>161</v>
      </c>
      <c r="H7" s="157"/>
      <c r="I7" s="157"/>
      <c r="J7" s="158"/>
      <c r="K7" s="159" t="s">
        <v>158</v>
      </c>
    </row>
    <row r="8" spans="1:11" ht="13.5" thickBot="1">
      <c r="A8" s="160"/>
      <c r="B8" s="161" t="s">
        <v>162</v>
      </c>
      <c r="C8" s="162" t="s">
        <v>163</v>
      </c>
      <c r="D8" s="162" t="s">
        <v>164</v>
      </c>
      <c r="E8" s="163" t="s">
        <v>165</v>
      </c>
      <c r="F8" s="164"/>
      <c r="G8" s="165" t="s">
        <v>162</v>
      </c>
      <c r="H8" s="166" t="s">
        <v>163</v>
      </c>
      <c r="I8" s="167" t="s">
        <v>164</v>
      </c>
      <c r="J8" s="168" t="s">
        <v>165</v>
      </c>
      <c r="K8" s="169"/>
    </row>
    <row r="9" spans="1:11" ht="15">
      <c r="A9" s="170">
        <v>1</v>
      </c>
      <c r="B9" s="171">
        <v>1</v>
      </c>
      <c r="C9" s="172" t="s">
        <v>166</v>
      </c>
      <c r="D9" s="173" t="s">
        <v>167</v>
      </c>
      <c r="E9" s="174">
        <v>3</v>
      </c>
      <c r="F9" s="175" t="s">
        <v>160</v>
      </c>
      <c r="G9" s="176">
        <v>1</v>
      </c>
      <c r="H9" s="177" t="s">
        <v>25</v>
      </c>
      <c r="I9" s="178" t="s">
        <v>26</v>
      </c>
      <c r="J9" s="179">
        <v>2</v>
      </c>
      <c r="K9" s="170">
        <v>1</v>
      </c>
    </row>
    <row r="10" spans="1:11" ht="15">
      <c r="A10" s="180">
        <v>2</v>
      </c>
      <c r="B10" s="181">
        <v>1</v>
      </c>
      <c r="C10" s="182" t="s">
        <v>168</v>
      </c>
      <c r="D10" s="183" t="s">
        <v>29</v>
      </c>
      <c r="E10" s="184">
        <v>3</v>
      </c>
      <c r="F10" s="185" t="s">
        <v>160</v>
      </c>
      <c r="G10" s="186">
        <v>1</v>
      </c>
      <c r="H10" s="187" t="s">
        <v>28</v>
      </c>
      <c r="I10" s="188" t="s">
        <v>29</v>
      </c>
      <c r="J10" s="189">
        <v>2</v>
      </c>
      <c r="K10" s="180">
        <v>2</v>
      </c>
    </row>
    <row r="11" spans="1:11" ht="15">
      <c r="A11" s="180">
        <v>3</v>
      </c>
      <c r="B11" s="181">
        <v>1</v>
      </c>
      <c r="C11" s="182" t="s">
        <v>169</v>
      </c>
      <c r="D11" s="190" t="s">
        <v>45</v>
      </c>
      <c r="E11" s="184">
        <v>2</v>
      </c>
      <c r="F11" s="185" t="s">
        <v>160</v>
      </c>
      <c r="G11" s="186">
        <v>1</v>
      </c>
      <c r="H11" s="191" t="s">
        <v>44</v>
      </c>
      <c r="I11" s="192" t="s">
        <v>45</v>
      </c>
      <c r="J11" s="193">
        <v>2</v>
      </c>
      <c r="K11" s="180">
        <v>3</v>
      </c>
    </row>
    <row r="12" spans="1:11" ht="15">
      <c r="A12" s="180">
        <v>4</v>
      </c>
      <c r="B12" s="181">
        <v>1</v>
      </c>
      <c r="C12" s="182" t="s">
        <v>170</v>
      </c>
      <c r="D12" s="190" t="s">
        <v>171</v>
      </c>
      <c r="E12" s="194">
        <v>2</v>
      </c>
      <c r="F12" s="185" t="s">
        <v>160</v>
      </c>
      <c r="G12" s="186">
        <v>1</v>
      </c>
      <c r="H12" s="195" t="s">
        <v>172</v>
      </c>
      <c r="I12" s="190" t="s">
        <v>173</v>
      </c>
      <c r="J12" s="193">
        <v>2</v>
      </c>
      <c r="K12" s="180">
        <v>4</v>
      </c>
    </row>
    <row r="13" spans="1:11" ht="15">
      <c r="A13" s="180">
        <v>5</v>
      </c>
      <c r="B13" s="181">
        <v>1</v>
      </c>
      <c r="C13" s="182" t="s">
        <v>174</v>
      </c>
      <c r="D13" s="190" t="s">
        <v>175</v>
      </c>
      <c r="E13" s="184">
        <v>2</v>
      </c>
      <c r="F13" s="185" t="s">
        <v>160</v>
      </c>
      <c r="G13" s="196">
        <v>1</v>
      </c>
      <c r="H13" s="197" t="s">
        <v>35</v>
      </c>
      <c r="I13" s="190" t="s">
        <v>36</v>
      </c>
      <c r="J13" s="198">
        <v>2</v>
      </c>
      <c r="K13" s="180">
        <v>5</v>
      </c>
    </row>
    <row r="14" spans="1:11" ht="15">
      <c r="A14" s="180">
        <v>6</v>
      </c>
      <c r="B14" s="181">
        <v>1</v>
      </c>
      <c r="C14" s="182" t="s">
        <v>176</v>
      </c>
      <c r="D14" s="183" t="s">
        <v>31</v>
      </c>
      <c r="E14" s="184">
        <v>3</v>
      </c>
      <c r="F14" s="185" t="s">
        <v>160</v>
      </c>
      <c r="G14" s="196">
        <v>1</v>
      </c>
      <c r="H14" s="199" t="s">
        <v>30</v>
      </c>
      <c r="I14" s="188" t="s">
        <v>31</v>
      </c>
      <c r="J14" s="198">
        <v>3</v>
      </c>
      <c r="K14" s="180">
        <v>6</v>
      </c>
    </row>
    <row r="15" spans="1:11" ht="15">
      <c r="A15" s="180">
        <v>7</v>
      </c>
      <c r="B15" s="181">
        <v>1</v>
      </c>
      <c r="C15" s="182" t="s">
        <v>177</v>
      </c>
      <c r="D15" s="183" t="s">
        <v>178</v>
      </c>
      <c r="E15" s="184">
        <v>2</v>
      </c>
      <c r="F15" s="185" t="s">
        <v>160</v>
      </c>
      <c r="G15" s="196">
        <v>1</v>
      </c>
      <c r="H15" s="200" t="s">
        <v>39</v>
      </c>
      <c r="I15" s="190" t="s">
        <v>40</v>
      </c>
      <c r="J15" s="198">
        <v>2</v>
      </c>
      <c r="K15" s="180">
        <v>7</v>
      </c>
    </row>
    <row r="16" spans="1:11" ht="15.75" thickBot="1">
      <c r="A16" s="220">
        <v>8</v>
      </c>
      <c r="B16" s="202">
        <v>1</v>
      </c>
      <c r="C16" s="203" t="s">
        <v>179</v>
      </c>
      <c r="D16" s="204" t="s">
        <v>38</v>
      </c>
      <c r="E16" s="205">
        <v>1</v>
      </c>
      <c r="F16" s="206" t="s">
        <v>160</v>
      </c>
      <c r="G16" s="207">
        <v>1</v>
      </c>
      <c r="H16" s="208" t="s">
        <v>37</v>
      </c>
      <c r="I16" s="209" t="s">
        <v>38</v>
      </c>
      <c r="J16" s="210">
        <v>1</v>
      </c>
      <c r="K16" s="201">
        <v>8</v>
      </c>
    </row>
    <row r="17" spans="1:11" ht="15">
      <c r="A17" s="170">
        <v>9</v>
      </c>
      <c r="B17" s="171">
        <v>2</v>
      </c>
      <c r="C17" s="172" t="s">
        <v>180</v>
      </c>
      <c r="D17" s="173" t="s">
        <v>181</v>
      </c>
      <c r="E17" s="174">
        <v>3</v>
      </c>
      <c r="F17" s="211" t="s">
        <v>160</v>
      </c>
      <c r="G17" s="171">
        <v>2</v>
      </c>
      <c r="H17" s="212" t="s">
        <v>56</v>
      </c>
      <c r="I17" s="213" t="s">
        <v>57</v>
      </c>
      <c r="J17" s="214">
        <v>2</v>
      </c>
      <c r="K17" s="170">
        <v>9</v>
      </c>
    </row>
    <row r="18" spans="1:11" ht="15">
      <c r="A18" s="180">
        <v>10</v>
      </c>
      <c r="B18" s="181">
        <v>2</v>
      </c>
      <c r="C18" s="182" t="s">
        <v>182</v>
      </c>
      <c r="D18" s="190" t="s">
        <v>183</v>
      </c>
      <c r="E18" s="184">
        <v>3</v>
      </c>
      <c r="F18" s="215" t="s">
        <v>160</v>
      </c>
      <c r="G18" s="181">
        <v>2</v>
      </c>
      <c r="H18" s="216" t="s">
        <v>58</v>
      </c>
      <c r="I18" s="217" t="s">
        <v>59</v>
      </c>
      <c r="J18" s="218">
        <v>3</v>
      </c>
      <c r="K18" s="180">
        <v>10</v>
      </c>
    </row>
    <row r="19" spans="1:11" ht="15">
      <c r="A19" s="180">
        <v>11</v>
      </c>
      <c r="B19" s="181">
        <v>2</v>
      </c>
      <c r="C19" s="182" t="s">
        <v>184</v>
      </c>
      <c r="D19" s="183" t="s">
        <v>185</v>
      </c>
      <c r="E19" s="184">
        <v>1</v>
      </c>
      <c r="F19" s="215" t="s">
        <v>160</v>
      </c>
      <c r="G19" s="181">
        <v>2</v>
      </c>
      <c r="H19" s="216" t="s">
        <v>60</v>
      </c>
      <c r="I19" s="190" t="s">
        <v>61</v>
      </c>
      <c r="J19" s="218">
        <v>1</v>
      </c>
      <c r="K19" s="180">
        <v>11</v>
      </c>
    </row>
    <row r="20" spans="1:11" ht="15">
      <c r="A20" s="180">
        <v>12</v>
      </c>
      <c r="B20" s="181">
        <v>2</v>
      </c>
      <c r="C20" s="182" t="s">
        <v>186</v>
      </c>
      <c r="D20" s="183" t="s">
        <v>63</v>
      </c>
      <c r="E20" s="184">
        <v>3</v>
      </c>
      <c r="F20" s="215" t="s">
        <v>160</v>
      </c>
      <c r="G20" s="181">
        <v>2</v>
      </c>
      <c r="H20" s="216" t="s">
        <v>62</v>
      </c>
      <c r="I20" s="190" t="s">
        <v>63</v>
      </c>
      <c r="J20" s="219">
        <v>3</v>
      </c>
      <c r="K20" s="180">
        <v>12</v>
      </c>
    </row>
    <row r="21" spans="1:11" ht="15">
      <c r="A21" s="180">
        <v>13</v>
      </c>
      <c r="B21" s="181">
        <v>2</v>
      </c>
      <c r="C21" s="182" t="s">
        <v>187</v>
      </c>
      <c r="D21" s="183" t="s">
        <v>65</v>
      </c>
      <c r="E21" s="184">
        <v>3</v>
      </c>
      <c r="F21" s="215" t="s">
        <v>160</v>
      </c>
      <c r="G21" s="181">
        <v>2</v>
      </c>
      <c r="H21" s="200" t="s">
        <v>64</v>
      </c>
      <c r="I21" s="190" t="s">
        <v>65</v>
      </c>
      <c r="J21" s="219">
        <v>3</v>
      </c>
      <c r="K21" s="180">
        <v>13</v>
      </c>
    </row>
    <row r="22" spans="1:11" ht="15.75" thickBot="1">
      <c r="A22" s="220">
        <v>14</v>
      </c>
      <c r="B22" s="202">
        <v>2</v>
      </c>
      <c r="C22" s="221" t="s">
        <v>188</v>
      </c>
      <c r="D22" s="222" t="s">
        <v>189</v>
      </c>
      <c r="E22" s="205">
        <v>1</v>
      </c>
      <c r="F22" s="223" t="s">
        <v>160</v>
      </c>
      <c r="G22" s="202">
        <v>2</v>
      </c>
      <c r="H22" s="208" t="s">
        <v>69</v>
      </c>
      <c r="I22" s="224" t="s">
        <v>70</v>
      </c>
      <c r="J22" s="225">
        <v>1</v>
      </c>
      <c r="K22" s="201">
        <v>14</v>
      </c>
    </row>
    <row r="23" spans="1:11" ht="15">
      <c r="A23" s="170">
        <v>15</v>
      </c>
      <c r="B23" s="171">
        <v>3</v>
      </c>
      <c r="C23" s="226" t="s">
        <v>190</v>
      </c>
      <c r="D23" s="227" t="s">
        <v>191</v>
      </c>
      <c r="E23" s="228">
        <v>3</v>
      </c>
      <c r="F23" s="211" t="s">
        <v>160</v>
      </c>
      <c r="G23" s="171">
        <v>3</v>
      </c>
      <c r="H23" s="229" t="s">
        <v>74</v>
      </c>
      <c r="I23" s="230" t="s">
        <v>75</v>
      </c>
      <c r="J23" s="231">
        <v>3</v>
      </c>
      <c r="K23" s="170">
        <v>15</v>
      </c>
    </row>
    <row r="24" spans="1:11" ht="15">
      <c r="A24" s="180">
        <v>16</v>
      </c>
      <c r="B24" s="181">
        <v>3</v>
      </c>
      <c r="C24" s="232" t="s">
        <v>192</v>
      </c>
      <c r="D24" s="233" t="s">
        <v>77</v>
      </c>
      <c r="E24" s="234">
        <v>3</v>
      </c>
      <c r="F24" s="215" t="s">
        <v>160</v>
      </c>
      <c r="G24" s="181">
        <v>3</v>
      </c>
      <c r="H24" s="235" t="s">
        <v>76</v>
      </c>
      <c r="I24" s="236" t="s">
        <v>77</v>
      </c>
      <c r="J24" s="219">
        <v>2</v>
      </c>
      <c r="K24" s="180">
        <v>16</v>
      </c>
    </row>
    <row r="25" spans="1:11" ht="15">
      <c r="A25" s="180">
        <v>17</v>
      </c>
      <c r="B25" s="181">
        <v>3</v>
      </c>
      <c r="C25" s="232" t="s">
        <v>193</v>
      </c>
      <c r="D25" s="236" t="s">
        <v>194</v>
      </c>
      <c r="E25" s="234">
        <v>3</v>
      </c>
      <c r="F25" s="215" t="s">
        <v>160</v>
      </c>
      <c r="G25" s="181">
        <v>3</v>
      </c>
      <c r="H25" s="237" t="s">
        <v>78</v>
      </c>
      <c r="I25" s="190" t="s">
        <v>79</v>
      </c>
      <c r="J25" s="219">
        <v>3</v>
      </c>
      <c r="K25" s="180">
        <v>17</v>
      </c>
    </row>
    <row r="26" spans="1:11" ht="15">
      <c r="A26" s="180">
        <v>18</v>
      </c>
      <c r="B26" s="181">
        <v>3</v>
      </c>
      <c r="C26" s="232" t="s">
        <v>195</v>
      </c>
      <c r="D26" s="233" t="s">
        <v>81</v>
      </c>
      <c r="E26" s="234">
        <v>3</v>
      </c>
      <c r="F26" s="215" t="s">
        <v>160</v>
      </c>
      <c r="G26" s="181">
        <v>3</v>
      </c>
      <c r="H26" s="237" t="s">
        <v>80</v>
      </c>
      <c r="I26" s="236" t="s">
        <v>81</v>
      </c>
      <c r="J26" s="219">
        <v>3</v>
      </c>
      <c r="K26" s="180">
        <v>18</v>
      </c>
    </row>
    <row r="27" spans="1:11" ht="15">
      <c r="A27" s="180">
        <v>19</v>
      </c>
      <c r="B27" s="181">
        <v>3</v>
      </c>
      <c r="C27" s="232" t="s">
        <v>196</v>
      </c>
      <c r="D27" s="233" t="s">
        <v>197</v>
      </c>
      <c r="E27" s="234">
        <v>3</v>
      </c>
      <c r="F27" s="215" t="s">
        <v>160</v>
      </c>
      <c r="G27" s="181">
        <v>3</v>
      </c>
      <c r="H27" s="237" t="s">
        <v>82</v>
      </c>
      <c r="I27" s="236" t="s">
        <v>83</v>
      </c>
      <c r="J27" s="219">
        <v>3</v>
      </c>
      <c r="K27" s="180">
        <v>19</v>
      </c>
    </row>
    <row r="28" spans="1:11" ht="15.75" thickBot="1">
      <c r="A28" s="220">
        <v>20</v>
      </c>
      <c r="B28" s="202">
        <v>3</v>
      </c>
      <c r="C28" s="238" t="s">
        <v>198</v>
      </c>
      <c r="D28" s="239" t="s">
        <v>89</v>
      </c>
      <c r="E28" s="240">
        <v>1</v>
      </c>
      <c r="F28" s="223" t="s">
        <v>160</v>
      </c>
      <c r="G28" s="202">
        <v>3</v>
      </c>
      <c r="H28" s="241" t="s">
        <v>88</v>
      </c>
      <c r="I28" s="224" t="s">
        <v>89</v>
      </c>
      <c r="J28" s="225">
        <v>1</v>
      </c>
      <c r="K28" s="201">
        <v>20</v>
      </c>
    </row>
    <row r="29" spans="1:11" ht="15">
      <c r="A29" s="170">
        <v>21</v>
      </c>
      <c r="B29" s="171">
        <v>4</v>
      </c>
      <c r="C29" s="226" t="s">
        <v>199</v>
      </c>
      <c r="D29" s="227" t="s">
        <v>93</v>
      </c>
      <c r="E29" s="228">
        <v>3</v>
      </c>
      <c r="F29" s="211" t="s">
        <v>160</v>
      </c>
      <c r="G29" s="171">
        <v>4</v>
      </c>
      <c r="H29" s="229" t="s">
        <v>92</v>
      </c>
      <c r="I29" s="242" t="s">
        <v>93</v>
      </c>
      <c r="J29" s="231">
        <v>3</v>
      </c>
      <c r="K29" s="170">
        <v>21</v>
      </c>
    </row>
    <row r="30" spans="1:11" ht="15">
      <c r="A30" s="180">
        <v>22</v>
      </c>
      <c r="B30" s="181">
        <v>4</v>
      </c>
      <c r="C30" s="232" t="s">
        <v>200</v>
      </c>
      <c r="D30" s="236" t="s">
        <v>95</v>
      </c>
      <c r="E30" s="234">
        <v>3</v>
      </c>
      <c r="F30" s="215" t="s">
        <v>160</v>
      </c>
      <c r="G30" s="181">
        <v>4</v>
      </c>
      <c r="H30" s="243" t="s">
        <v>94</v>
      </c>
      <c r="I30" s="244" t="s">
        <v>95</v>
      </c>
      <c r="J30" s="219">
        <v>3</v>
      </c>
      <c r="K30" s="180">
        <v>22</v>
      </c>
    </row>
    <row r="31" spans="1:11" ht="15">
      <c r="A31" s="180">
        <v>23</v>
      </c>
      <c r="B31" s="181">
        <v>4</v>
      </c>
      <c r="C31" s="232" t="s">
        <v>201</v>
      </c>
      <c r="D31" s="236" t="s">
        <v>97</v>
      </c>
      <c r="E31" s="234">
        <v>3</v>
      </c>
      <c r="F31" s="215" t="s">
        <v>160</v>
      </c>
      <c r="G31" s="245">
        <v>4</v>
      </c>
      <c r="H31" s="243" t="s">
        <v>96</v>
      </c>
      <c r="I31" s="246" t="s">
        <v>97</v>
      </c>
      <c r="J31" s="219">
        <v>3</v>
      </c>
      <c r="K31" s="180">
        <v>23</v>
      </c>
    </row>
    <row r="32" spans="1:11" ht="15">
      <c r="A32" s="180">
        <v>24</v>
      </c>
      <c r="B32" s="181">
        <v>4</v>
      </c>
      <c r="C32" s="232" t="s">
        <v>202</v>
      </c>
      <c r="D32" s="236" t="s">
        <v>99</v>
      </c>
      <c r="E32" s="234">
        <v>3</v>
      </c>
      <c r="F32" s="215" t="s">
        <v>160</v>
      </c>
      <c r="G32" s="245">
        <v>4</v>
      </c>
      <c r="H32" s="243" t="s">
        <v>98</v>
      </c>
      <c r="I32" s="244" t="s">
        <v>99</v>
      </c>
      <c r="J32" s="219">
        <v>3</v>
      </c>
      <c r="K32" s="180">
        <v>24</v>
      </c>
    </row>
    <row r="33" spans="1:13" ht="15">
      <c r="A33" s="180">
        <v>25</v>
      </c>
      <c r="B33" s="181">
        <v>4</v>
      </c>
      <c r="C33" s="232" t="s">
        <v>203</v>
      </c>
      <c r="D33" s="236" t="s">
        <v>204</v>
      </c>
      <c r="E33" s="234">
        <v>2</v>
      </c>
      <c r="F33" s="215" t="s">
        <v>160</v>
      </c>
      <c r="G33" s="245">
        <v>4</v>
      </c>
      <c r="H33" s="243" t="s">
        <v>100</v>
      </c>
      <c r="I33" s="247" t="s">
        <v>101</v>
      </c>
      <c r="J33" s="219">
        <v>2</v>
      </c>
      <c r="K33" s="180">
        <v>25</v>
      </c>
    </row>
    <row r="34" spans="1:13" ht="15.75" thickBot="1">
      <c r="A34" s="220">
        <v>26</v>
      </c>
      <c r="B34" s="202">
        <v>4</v>
      </c>
      <c r="C34" s="238" t="s">
        <v>205</v>
      </c>
      <c r="D34" s="239" t="s">
        <v>107</v>
      </c>
      <c r="E34" s="240">
        <v>2</v>
      </c>
      <c r="F34" s="223" t="s">
        <v>160</v>
      </c>
      <c r="G34" s="266">
        <v>4</v>
      </c>
      <c r="H34" s="253" t="s">
        <v>106</v>
      </c>
      <c r="I34" s="254" t="s">
        <v>107</v>
      </c>
      <c r="J34" s="225">
        <v>2</v>
      </c>
      <c r="K34" s="201">
        <v>26</v>
      </c>
    </row>
    <row r="35" spans="1:13" ht="15">
      <c r="A35" s="170">
        <v>27</v>
      </c>
      <c r="B35" s="171">
        <v>5</v>
      </c>
      <c r="C35" s="290" t="s">
        <v>206</v>
      </c>
      <c r="D35" s="257" t="s">
        <v>113</v>
      </c>
      <c r="E35" s="292">
        <v>2</v>
      </c>
      <c r="F35" s="211" t="s">
        <v>160</v>
      </c>
      <c r="G35" s="260">
        <v>5</v>
      </c>
      <c r="H35" s="261" t="s">
        <v>112</v>
      </c>
      <c r="I35" s="262" t="s">
        <v>113</v>
      </c>
      <c r="J35" s="231">
        <v>2</v>
      </c>
      <c r="K35" s="170">
        <v>27</v>
      </c>
    </row>
    <row r="36" spans="1:13" ht="15">
      <c r="A36" s="180">
        <v>28</v>
      </c>
      <c r="B36" s="181">
        <v>5</v>
      </c>
      <c r="C36" s="385" t="s">
        <v>266</v>
      </c>
      <c r="D36" s="386" t="s">
        <v>123</v>
      </c>
      <c r="E36" s="387">
        <v>3</v>
      </c>
      <c r="F36" s="215" t="s">
        <v>160</v>
      </c>
      <c r="G36" s="245">
        <v>5</v>
      </c>
      <c r="H36" s="237" t="s">
        <v>122</v>
      </c>
      <c r="I36" s="236" t="s">
        <v>123</v>
      </c>
      <c r="J36" s="219">
        <v>3</v>
      </c>
      <c r="K36" s="180">
        <v>28</v>
      </c>
    </row>
    <row r="37" spans="1:13" ht="15.75" thickBot="1">
      <c r="A37" s="220">
        <v>29</v>
      </c>
      <c r="B37" s="202">
        <v>5</v>
      </c>
      <c r="C37" s="388" t="s">
        <v>267</v>
      </c>
      <c r="D37" s="389" t="s">
        <v>268</v>
      </c>
      <c r="E37" s="390">
        <v>3</v>
      </c>
      <c r="F37" s="223" t="s">
        <v>160</v>
      </c>
      <c r="G37" s="266">
        <v>5</v>
      </c>
      <c r="H37" s="267" t="s">
        <v>124</v>
      </c>
      <c r="I37" s="389" t="s">
        <v>269</v>
      </c>
      <c r="J37" s="225">
        <v>3</v>
      </c>
      <c r="K37" s="201">
        <v>29</v>
      </c>
      <c r="M37" s="143" t="s">
        <v>240</v>
      </c>
    </row>
    <row r="38" spans="1:13" ht="15">
      <c r="A38" s="170">
        <v>30</v>
      </c>
      <c r="B38" s="171">
        <v>6</v>
      </c>
      <c r="C38" s="172" t="s">
        <v>210</v>
      </c>
      <c r="D38" s="173" t="s">
        <v>132</v>
      </c>
      <c r="E38" s="258">
        <v>3</v>
      </c>
      <c r="F38" s="175" t="s">
        <v>160</v>
      </c>
      <c r="G38" s="260">
        <v>6</v>
      </c>
      <c r="H38" s="261" t="s">
        <v>131</v>
      </c>
      <c r="I38" s="213" t="s">
        <v>132</v>
      </c>
      <c r="J38" s="231">
        <v>3</v>
      </c>
      <c r="K38" s="170">
        <v>30</v>
      </c>
    </row>
    <row r="39" spans="1:13" ht="15">
      <c r="A39" s="180">
        <v>31</v>
      </c>
      <c r="B39" s="181">
        <v>6</v>
      </c>
      <c r="C39" s="182" t="s">
        <v>211</v>
      </c>
      <c r="D39" s="183" t="s">
        <v>134</v>
      </c>
      <c r="E39" s="184">
        <v>2</v>
      </c>
      <c r="F39" s="185" t="s">
        <v>160</v>
      </c>
      <c r="G39" s="245">
        <v>6</v>
      </c>
      <c r="H39" s="237" t="s">
        <v>133</v>
      </c>
      <c r="I39" s="276" t="s">
        <v>134</v>
      </c>
      <c r="J39" s="219">
        <v>2</v>
      </c>
      <c r="K39" s="180">
        <v>31</v>
      </c>
    </row>
    <row r="40" spans="1:13" ht="15.75" thickBot="1">
      <c r="A40" s="220">
        <v>32</v>
      </c>
      <c r="B40" s="202">
        <v>6</v>
      </c>
      <c r="C40" s="203" t="s">
        <v>212</v>
      </c>
      <c r="D40" s="277" t="s">
        <v>213</v>
      </c>
      <c r="E40" s="278">
        <v>3</v>
      </c>
      <c r="F40" s="206" t="s">
        <v>160</v>
      </c>
      <c r="G40" s="266">
        <v>6</v>
      </c>
      <c r="H40" s="267" t="s">
        <v>135</v>
      </c>
      <c r="I40" s="209" t="s">
        <v>136</v>
      </c>
      <c r="J40" s="225">
        <v>2</v>
      </c>
      <c r="K40" s="220">
        <v>32</v>
      </c>
    </row>
    <row r="41" spans="1:13" ht="13.5" thickBot="1">
      <c r="A41" s="366"/>
      <c r="B41" s="280" t="s">
        <v>47</v>
      </c>
      <c r="C41" s="281" t="s">
        <v>214</v>
      </c>
      <c r="D41" s="281"/>
      <c r="E41" s="282">
        <f>SUM(E9:E40)</f>
        <v>80</v>
      </c>
      <c r="F41" s="283" t="s">
        <v>47</v>
      </c>
      <c r="G41" s="280"/>
      <c r="H41" s="284" t="s">
        <v>215</v>
      </c>
      <c r="I41" s="285"/>
      <c r="J41" s="282">
        <f>SUM(J9:J40)</f>
        <v>75</v>
      </c>
      <c r="K41" s="286" t="s">
        <v>47</v>
      </c>
    </row>
    <row r="42" spans="1:13" ht="31.5" customHeight="1" thickBot="1">
      <c r="A42" s="148" t="s">
        <v>216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50"/>
    </row>
    <row r="43" spans="1:13" ht="15.75" thickBot="1">
      <c r="A43" s="297">
        <v>33</v>
      </c>
      <c r="B43" s="371">
        <v>5</v>
      </c>
      <c r="C43" s="391" t="s">
        <v>270</v>
      </c>
      <c r="D43" s="325" t="s">
        <v>271</v>
      </c>
      <c r="E43" s="392">
        <v>3</v>
      </c>
      <c r="F43" s="302" t="s">
        <v>160</v>
      </c>
      <c r="G43" s="303">
        <v>3</v>
      </c>
      <c r="H43" s="324" t="s">
        <v>86</v>
      </c>
      <c r="I43" s="305" t="s">
        <v>87</v>
      </c>
      <c r="J43" s="306">
        <v>3</v>
      </c>
      <c r="K43" s="220">
        <v>33</v>
      </c>
    </row>
    <row r="44" spans="1:13" ht="15.75" thickBot="1">
      <c r="A44" s="220">
        <v>34</v>
      </c>
      <c r="B44" s="393">
        <v>6</v>
      </c>
      <c r="C44" s="299" t="s">
        <v>222</v>
      </c>
      <c r="D44" s="300" t="s">
        <v>223</v>
      </c>
      <c r="E44" s="301">
        <v>2</v>
      </c>
      <c r="F44" s="302" t="s">
        <v>160</v>
      </c>
      <c r="G44" s="303">
        <v>5</v>
      </c>
      <c r="H44" s="304" t="s">
        <v>110</v>
      </c>
      <c r="I44" s="305" t="s">
        <v>111</v>
      </c>
      <c r="J44" s="306">
        <v>2</v>
      </c>
      <c r="K44" s="220">
        <v>34</v>
      </c>
    </row>
    <row r="45" spans="1:13" ht="13.5" thickBot="1">
      <c r="A45" s="279" t="s">
        <v>47</v>
      </c>
      <c r="B45" s="331" t="s">
        <v>47</v>
      </c>
      <c r="C45" s="332" t="s">
        <v>214</v>
      </c>
      <c r="D45" s="332"/>
      <c r="E45" s="333">
        <f>SUM(E43:E44)</f>
        <v>5</v>
      </c>
      <c r="F45" s="283" t="s">
        <v>47</v>
      </c>
      <c r="G45" s="280"/>
      <c r="H45" s="284" t="s">
        <v>215</v>
      </c>
      <c r="I45" s="285"/>
      <c r="J45" s="333">
        <f>SUM(J43:J44)</f>
        <v>5</v>
      </c>
      <c r="K45" s="334"/>
    </row>
    <row r="46" spans="1:13" ht="30.75" customHeight="1" thickBot="1">
      <c r="A46" s="148" t="s">
        <v>224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50"/>
    </row>
    <row r="47" spans="1:13" ht="15.75" thickBot="1">
      <c r="A47" s="201">
        <v>35</v>
      </c>
      <c r="B47" s="298">
        <v>1</v>
      </c>
      <c r="C47" s="307" t="s">
        <v>225</v>
      </c>
      <c r="D47" s="308" t="s">
        <v>226</v>
      </c>
      <c r="E47" s="309">
        <v>1</v>
      </c>
      <c r="F47" s="302" t="s">
        <v>160</v>
      </c>
      <c r="G47" s="303">
        <v>1</v>
      </c>
      <c r="H47" s="310" t="s">
        <v>32</v>
      </c>
      <c r="I47" s="311" t="s">
        <v>33</v>
      </c>
      <c r="J47" s="312">
        <v>1</v>
      </c>
      <c r="K47" s="220">
        <v>34</v>
      </c>
    </row>
    <row r="48" spans="1:13" ht="15">
      <c r="A48" s="170">
        <v>36</v>
      </c>
      <c r="B48" s="314">
        <v>2</v>
      </c>
      <c r="C48" s="315" t="s">
        <v>227</v>
      </c>
      <c r="D48" s="213" t="s">
        <v>228</v>
      </c>
      <c r="E48" s="174">
        <v>2</v>
      </c>
      <c r="F48" s="175" t="s">
        <v>160</v>
      </c>
      <c r="G48" s="316">
        <v>1</v>
      </c>
      <c r="H48" s="292" t="s">
        <v>42</v>
      </c>
      <c r="I48" s="317" t="s">
        <v>43</v>
      </c>
      <c r="J48" s="394">
        <v>2</v>
      </c>
      <c r="K48" s="395">
        <v>35</v>
      </c>
    </row>
    <row r="49" spans="1:13" ht="15.75" thickBot="1">
      <c r="A49" s="201">
        <v>37</v>
      </c>
      <c r="B49" s="202">
        <v>2</v>
      </c>
      <c r="C49" s="319" t="s">
        <v>229</v>
      </c>
      <c r="D49" s="209" t="s">
        <v>230</v>
      </c>
      <c r="E49" s="221">
        <v>3</v>
      </c>
      <c r="F49" s="206" t="s">
        <v>160</v>
      </c>
      <c r="G49" s="266">
        <v>2</v>
      </c>
      <c r="H49" s="320" t="s">
        <v>71</v>
      </c>
      <c r="I49" s="321" t="s">
        <v>72</v>
      </c>
      <c r="J49" s="396">
        <v>3</v>
      </c>
      <c r="K49" s="397">
        <v>37</v>
      </c>
    </row>
    <row r="50" spans="1:13" ht="15">
      <c r="A50" s="170">
        <v>38</v>
      </c>
      <c r="B50" s="314">
        <v>5</v>
      </c>
      <c r="C50" s="398" t="s">
        <v>272</v>
      </c>
      <c r="D50" s="262" t="s">
        <v>273</v>
      </c>
      <c r="E50" s="399">
        <v>3</v>
      </c>
      <c r="F50" s="175" t="s">
        <v>160</v>
      </c>
      <c r="G50" s="316">
        <v>5</v>
      </c>
      <c r="H50" s="261" t="s">
        <v>114</v>
      </c>
      <c r="I50" s="230" t="s">
        <v>115</v>
      </c>
      <c r="J50" s="394">
        <v>3</v>
      </c>
      <c r="K50" s="395">
        <v>38</v>
      </c>
    </row>
    <row r="51" spans="1:13" ht="15">
      <c r="A51" s="180">
        <v>39</v>
      </c>
      <c r="B51" s="248">
        <v>5</v>
      </c>
      <c r="C51" s="385" t="s">
        <v>274</v>
      </c>
      <c r="D51" s="386" t="s">
        <v>275</v>
      </c>
      <c r="E51" s="400">
        <v>1</v>
      </c>
      <c r="F51" s="185" t="s">
        <v>160</v>
      </c>
      <c r="G51" s="252">
        <v>5</v>
      </c>
      <c r="H51" s="237" t="s">
        <v>120</v>
      </c>
      <c r="I51" s="386" t="s">
        <v>121</v>
      </c>
      <c r="J51" s="401">
        <v>2</v>
      </c>
      <c r="K51" s="402">
        <v>39</v>
      </c>
    </row>
    <row r="52" spans="1:13" ht="15.75" thickBot="1">
      <c r="A52" s="220">
        <v>40</v>
      </c>
      <c r="B52" s="202">
        <v>5</v>
      </c>
      <c r="C52" s="388" t="s">
        <v>276</v>
      </c>
      <c r="D52" s="389" t="s">
        <v>277</v>
      </c>
      <c r="E52" s="403">
        <v>3</v>
      </c>
      <c r="F52" s="206" t="s">
        <v>160</v>
      </c>
      <c r="G52" s="266">
        <v>5</v>
      </c>
      <c r="H52" s="267" t="s">
        <v>116</v>
      </c>
      <c r="I52" s="209" t="s">
        <v>117</v>
      </c>
      <c r="J52" s="396">
        <v>3</v>
      </c>
      <c r="K52" s="397">
        <v>40</v>
      </c>
    </row>
    <row r="53" spans="1:13" ht="15.75" thickBot="1">
      <c r="A53" s="404">
        <v>41</v>
      </c>
      <c r="B53" s="298">
        <v>6</v>
      </c>
      <c r="C53" s="307" t="s">
        <v>233</v>
      </c>
      <c r="D53" s="326" t="s">
        <v>234</v>
      </c>
      <c r="E53" s="327">
        <v>2</v>
      </c>
      <c r="F53" s="302" t="s">
        <v>160</v>
      </c>
      <c r="G53" s="328">
        <v>6</v>
      </c>
      <c r="H53" s="324" t="s">
        <v>129</v>
      </c>
      <c r="I53" s="329" t="s">
        <v>130</v>
      </c>
      <c r="J53" s="330">
        <v>2</v>
      </c>
      <c r="K53" s="405">
        <v>41</v>
      </c>
    </row>
    <row r="54" spans="1:13" ht="13.5" thickBot="1">
      <c r="A54" s="279" t="s">
        <v>47</v>
      </c>
      <c r="B54" s="331" t="s">
        <v>47</v>
      </c>
      <c r="C54" s="332" t="s">
        <v>214</v>
      </c>
      <c r="D54" s="332"/>
      <c r="E54" s="333">
        <f>SUM(E47:E53)</f>
        <v>15</v>
      </c>
      <c r="F54" s="283" t="s">
        <v>47</v>
      </c>
      <c r="G54" s="280"/>
      <c r="H54" s="284" t="s">
        <v>215</v>
      </c>
      <c r="I54" s="285"/>
      <c r="J54" s="333">
        <f>SUM(J47:J53)</f>
        <v>16</v>
      </c>
      <c r="K54" s="334" t="s">
        <v>47</v>
      </c>
    </row>
    <row r="55" spans="1:13" ht="33.75" customHeight="1" thickBot="1">
      <c r="A55" s="287" t="s">
        <v>235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9"/>
    </row>
    <row r="56" spans="1:13" ht="16.5" customHeight="1">
      <c r="A56" s="170">
        <v>42</v>
      </c>
      <c r="B56" s="171">
        <v>3</v>
      </c>
      <c r="C56" s="226" t="s">
        <v>278</v>
      </c>
      <c r="D56" s="230" t="s">
        <v>237</v>
      </c>
      <c r="E56" s="228">
        <v>1</v>
      </c>
      <c r="F56" s="336" t="s">
        <v>160</v>
      </c>
      <c r="G56" s="337">
        <v>3</v>
      </c>
      <c r="H56" s="338" t="s">
        <v>84</v>
      </c>
      <c r="I56" s="339" t="s">
        <v>85</v>
      </c>
      <c r="J56" s="340">
        <v>3</v>
      </c>
      <c r="K56" s="341">
        <v>42</v>
      </c>
    </row>
    <row r="57" spans="1:13" ht="17.25" customHeight="1">
      <c r="A57" s="180">
        <v>43</v>
      </c>
      <c r="B57" s="181">
        <v>3</v>
      </c>
      <c r="C57" s="232" t="s">
        <v>279</v>
      </c>
      <c r="D57" s="236" t="s">
        <v>239</v>
      </c>
      <c r="E57" s="234">
        <v>1</v>
      </c>
      <c r="F57" s="343"/>
      <c r="G57" s="344"/>
      <c r="H57" s="345"/>
      <c r="I57" s="346"/>
      <c r="J57" s="347"/>
      <c r="K57" s="348"/>
    </row>
    <row r="58" spans="1:13" ht="16.5" customHeight="1" thickBot="1">
      <c r="A58" s="220">
        <v>44</v>
      </c>
      <c r="B58" s="202">
        <v>3</v>
      </c>
      <c r="C58" s="238" t="s">
        <v>280</v>
      </c>
      <c r="D58" s="224" t="s">
        <v>242</v>
      </c>
      <c r="E58" s="240">
        <v>1</v>
      </c>
      <c r="F58" s="350"/>
      <c r="G58" s="351"/>
      <c r="H58" s="352"/>
      <c r="I58" s="353"/>
      <c r="J58" s="354"/>
      <c r="K58" s="355"/>
    </row>
    <row r="59" spans="1:13" ht="13.5" thickBot="1">
      <c r="A59" s="366" t="s">
        <v>47</v>
      </c>
      <c r="B59" s="331" t="s">
        <v>47</v>
      </c>
      <c r="C59" s="332" t="s">
        <v>214</v>
      </c>
      <c r="D59" s="332"/>
      <c r="E59" s="333">
        <f>SUM(E56:E58)</f>
        <v>3</v>
      </c>
      <c r="F59" s="283" t="s">
        <v>47</v>
      </c>
      <c r="G59" s="280"/>
      <c r="H59" s="284" t="s">
        <v>215</v>
      </c>
      <c r="I59" s="285"/>
      <c r="J59" s="333">
        <f>SUM(J56)</f>
        <v>3</v>
      </c>
      <c r="K59" s="334" t="s">
        <v>47</v>
      </c>
    </row>
    <row r="60" spans="1:13" ht="30" customHeight="1" thickBot="1">
      <c r="A60" s="287" t="s">
        <v>281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9"/>
    </row>
    <row r="61" spans="1:13" ht="16.5" customHeight="1">
      <c r="A61" s="170">
        <v>45</v>
      </c>
      <c r="B61" s="171">
        <v>3</v>
      </c>
      <c r="C61" s="335" t="s">
        <v>282</v>
      </c>
      <c r="D61" s="230" t="s">
        <v>251</v>
      </c>
      <c r="E61" s="228">
        <v>1</v>
      </c>
      <c r="F61" s="336" t="s">
        <v>160</v>
      </c>
      <c r="G61" s="338">
        <v>4</v>
      </c>
      <c r="H61" s="337" t="s">
        <v>102</v>
      </c>
      <c r="I61" s="357" t="s">
        <v>103</v>
      </c>
      <c r="J61" s="340">
        <v>2</v>
      </c>
      <c r="K61" s="361">
        <v>43</v>
      </c>
    </row>
    <row r="62" spans="1:13" ht="17.25" customHeight="1" thickBot="1">
      <c r="A62" s="201">
        <v>46</v>
      </c>
      <c r="B62" s="202">
        <v>4</v>
      </c>
      <c r="C62" s="349" t="s">
        <v>283</v>
      </c>
      <c r="D62" s="224" t="s">
        <v>253</v>
      </c>
      <c r="E62" s="240">
        <v>1</v>
      </c>
      <c r="F62" s="350"/>
      <c r="G62" s="352"/>
      <c r="H62" s="351"/>
      <c r="I62" s="358"/>
      <c r="J62" s="354"/>
      <c r="K62" s="365"/>
      <c r="M62" s="143" t="s">
        <v>254</v>
      </c>
    </row>
    <row r="63" spans="1:13" ht="16.5" customHeight="1">
      <c r="A63" s="170">
        <v>47</v>
      </c>
      <c r="B63" s="171">
        <v>4</v>
      </c>
      <c r="C63" s="226" t="s">
        <v>284</v>
      </c>
      <c r="D63" s="230" t="s">
        <v>244</v>
      </c>
      <c r="E63" s="228">
        <v>1</v>
      </c>
      <c r="F63" s="336" t="s">
        <v>160</v>
      </c>
      <c r="G63" s="338">
        <v>4</v>
      </c>
      <c r="H63" s="338" t="s">
        <v>104</v>
      </c>
      <c r="I63" s="339" t="s">
        <v>105</v>
      </c>
      <c r="J63" s="340">
        <v>3</v>
      </c>
      <c r="K63" s="361">
        <v>44</v>
      </c>
    </row>
    <row r="64" spans="1:13" ht="16.5" customHeight="1" thickBot="1">
      <c r="A64" s="201">
        <v>48</v>
      </c>
      <c r="B64" s="202">
        <v>6</v>
      </c>
      <c r="C64" s="238" t="s">
        <v>247</v>
      </c>
      <c r="D64" s="224" t="s">
        <v>285</v>
      </c>
      <c r="E64" s="240">
        <v>1</v>
      </c>
      <c r="F64" s="350"/>
      <c r="G64" s="352"/>
      <c r="H64" s="352"/>
      <c r="I64" s="353"/>
      <c r="J64" s="354"/>
      <c r="K64" s="365"/>
      <c r="M64" s="143" t="s">
        <v>286</v>
      </c>
    </row>
    <row r="65" spans="1:11" ht="16.5" customHeight="1">
      <c r="A65" s="170">
        <v>49</v>
      </c>
      <c r="B65" s="171">
        <v>4</v>
      </c>
      <c r="C65" s="226" t="s">
        <v>287</v>
      </c>
      <c r="D65" s="242" t="s">
        <v>256</v>
      </c>
      <c r="E65" s="228">
        <v>1</v>
      </c>
      <c r="F65" s="336" t="s">
        <v>160</v>
      </c>
      <c r="G65" s="338">
        <v>6</v>
      </c>
      <c r="H65" s="338" t="s">
        <v>127</v>
      </c>
      <c r="I65" s="359" t="s">
        <v>128</v>
      </c>
      <c r="J65" s="360">
        <v>2</v>
      </c>
      <c r="K65" s="361">
        <v>45</v>
      </c>
    </row>
    <row r="66" spans="1:11" ht="17.25" customHeight="1" thickBot="1">
      <c r="A66" s="201">
        <v>50</v>
      </c>
      <c r="B66" s="202">
        <v>5</v>
      </c>
      <c r="C66" s="362" t="s">
        <v>257</v>
      </c>
      <c r="D66" s="321" t="s">
        <v>258</v>
      </c>
      <c r="E66" s="203">
        <v>1</v>
      </c>
      <c r="F66" s="350"/>
      <c r="G66" s="352"/>
      <c r="H66" s="352"/>
      <c r="I66" s="363"/>
      <c r="J66" s="364"/>
      <c r="K66" s="365"/>
    </row>
    <row r="67" spans="1:11" ht="16.5" customHeight="1">
      <c r="A67" s="170">
        <v>51</v>
      </c>
      <c r="B67" s="171">
        <v>5</v>
      </c>
      <c r="C67" s="406" t="s">
        <v>288</v>
      </c>
      <c r="D67" s="407" t="s">
        <v>289</v>
      </c>
      <c r="E67" s="399">
        <v>1</v>
      </c>
      <c r="F67" s="336" t="s">
        <v>160</v>
      </c>
      <c r="G67" s="338">
        <v>5</v>
      </c>
      <c r="H67" s="338" t="s">
        <v>118</v>
      </c>
      <c r="I67" s="408" t="s">
        <v>119</v>
      </c>
      <c r="J67" s="340">
        <v>2</v>
      </c>
      <c r="K67" s="409">
        <v>46</v>
      </c>
    </row>
    <row r="68" spans="1:11" ht="17.25" customHeight="1" thickBot="1">
      <c r="A68" s="220">
        <v>52</v>
      </c>
      <c r="B68" s="202">
        <v>5</v>
      </c>
      <c r="C68" s="410" t="s">
        <v>290</v>
      </c>
      <c r="D68" s="411" t="s">
        <v>291</v>
      </c>
      <c r="E68" s="403">
        <v>1</v>
      </c>
      <c r="F68" s="350"/>
      <c r="G68" s="352"/>
      <c r="H68" s="352"/>
      <c r="I68" s="412"/>
      <c r="J68" s="354"/>
      <c r="K68" s="365"/>
    </row>
    <row r="69" spans="1:11" ht="13.5" thickBot="1">
      <c r="A69" s="366" t="s">
        <v>47</v>
      </c>
      <c r="B69" s="367" t="s">
        <v>47</v>
      </c>
      <c r="C69" s="368" t="s">
        <v>214</v>
      </c>
      <c r="D69" s="369"/>
      <c r="E69" s="370">
        <f>SUM(E61:E68)</f>
        <v>8</v>
      </c>
      <c r="F69" s="283" t="s">
        <v>47</v>
      </c>
      <c r="G69" s="280"/>
      <c r="H69" s="284" t="s">
        <v>215</v>
      </c>
      <c r="I69" s="285"/>
      <c r="J69" s="282">
        <f>SUM(J61:J68)</f>
        <v>9</v>
      </c>
      <c r="K69" s="286" t="s">
        <v>47</v>
      </c>
    </row>
    <row r="70" spans="1:11" ht="29.25" customHeight="1" thickBot="1">
      <c r="A70" s="148" t="s">
        <v>259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50"/>
    </row>
    <row r="71" spans="1:11" ht="15.75" thickBot="1">
      <c r="A71" s="279"/>
      <c r="B71" s="371"/>
      <c r="C71" s="372"/>
      <c r="D71" s="373"/>
      <c r="E71" s="374"/>
      <c r="F71" s="302" t="s">
        <v>160</v>
      </c>
      <c r="G71" s="303">
        <v>2</v>
      </c>
      <c r="H71" s="413" t="s">
        <v>66</v>
      </c>
      <c r="I71" s="305" t="s">
        <v>67</v>
      </c>
      <c r="J71" s="306">
        <v>3</v>
      </c>
      <c r="K71" s="297">
        <v>47</v>
      </c>
    </row>
    <row r="72" spans="1:11" ht="13.5" thickBot="1">
      <c r="A72" s="279" t="s">
        <v>47</v>
      </c>
      <c r="B72" s="331" t="s">
        <v>47</v>
      </c>
      <c r="C72" s="332" t="s">
        <v>214</v>
      </c>
      <c r="D72" s="332"/>
      <c r="E72" s="333">
        <f>SUM(E71:E71)</f>
        <v>0</v>
      </c>
      <c r="F72" s="283" t="s">
        <v>47</v>
      </c>
      <c r="G72" s="280"/>
      <c r="H72" s="284" t="s">
        <v>215</v>
      </c>
      <c r="I72" s="285"/>
      <c r="J72" s="333">
        <f>SUM(J71:J71)</f>
        <v>3</v>
      </c>
      <c r="K72" s="334" t="s">
        <v>47</v>
      </c>
    </row>
    <row r="73" spans="1:11" ht="13.5" thickBot="1"/>
    <row r="74" spans="1:11" ht="13.5" thickBot="1">
      <c r="B74" s="376" t="s">
        <v>292</v>
      </c>
      <c r="C74" s="377"/>
      <c r="D74" s="377"/>
      <c r="E74" s="378">
        <f>SUM(E72,E69,E59,E54,E45,E41)</f>
        <v>111</v>
      </c>
      <c r="F74" s="379"/>
      <c r="G74" s="376" t="s">
        <v>261</v>
      </c>
      <c r="H74" s="377"/>
      <c r="I74" s="377"/>
      <c r="J74" s="378">
        <f>SUM(J72,J69,J59,J54,J45,J41)</f>
        <v>111</v>
      </c>
      <c r="K74" s="380"/>
    </row>
    <row r="75" spans="1:11">
      <c r="B75" s="381"/>
      <c r="C75" s="381"/>
      <c r="D75" s="381"/>
      <c r="E75" s="382"/>
      <c r="F75" s="379"/>
      <c r="G75" s="381"/>
      <c r="H75" s="381"/>
      <c r="I75" s="381"/>
      <c r="J75" s="382"/>
      <c r="K75" s="380"/>
    </row>
    <row r="76" spans="1:11">
      <c r="I76" s="383" t="s">
        <v>262</v>
      </c>
    </row>
    <row r="81" spans="9:9">
      <c r="I81" s="383" t="s">
        <v>263</v>
      </c>
    </row>
    <row r="82" spans="9:9">
      <c r="I82" s="384" t="s">
        <v>264</v>
      </c>
    </row>
  </sheetData>
  <mergeCells count="58">
    <mergeCell ref="C69:D69"/>
    <mergeCell ref="H69:I69"/>
    <mergeCell ref="A70:K70"/>
    <mergeCell ref="C72:D72"/>
    <mergeCell ref="H72:I72"/>
    <mergeCell ref="B74:D74"/>
    <mergeCell ref="G74:I74"/>
    <mergeCell ref="F67:F68"/>
    <mergeCell ref="G67:G68"/>
    <mergeCell ref="H67:H68"/>
    <mergeCell ref="I67:I68"/>
    <mergeCell ref="J67:J68"/>
    <mergeCell ref="K67:K68"/>
    <mergeCell ref="F65:F66"/>
    <mergeCell ref="G65:G66"/>
    <mergeCell ref="H65:H66"/>
    <mergeCell ref="I65:I66"/>
    <mergeCell ref="J65:J66"/>
    <mergeCell ref="K65:K66"/>
    <mergeCell ref="F63:F64"/>
    <mergeCell ref="G63:G64"/>
    <mergeCell ref="H63:H64"/>
    <mergeCell ref="I63:I64"/>
    <mergeCell ref="J63:J64"/>
    <mergeCell ref="K63:K64"/>
    <mergeCell ref="C59:D59"/>
    <mergeCell ref="H59:I59"/>
    <mergeCell ref="A60:K60"/>
    <mergeCell ref="F61:F62"/>
    <mergeCell ref="G61:G62"/>
    <mergeCell ref="H61:H62"/>
    <mergeCell ref="I61:I62"/>
    <mergeCell ref="J61:J62"/>
    <mergeCell ref="K61:K62"/>
    <mergeCell ref="C54:D54"/>
    <mergeCell ref="H54:I54"/>
    <mergeCell ref="A55:K55"/>
    <mergeCell ref="F56:F58"/>
    <mergeCell ref="G56:G58"/>
    <mergeCell ref="H56:H58"/>
    <mergeCell ref="I56:I58"/>
    <mergeCell ref="J56:J58"/>
    <mergeCell ref="K56:K58"/>
    <mergeCell ref="C41:D41"/>
    <mergeCell ref="H41:I41"/>
    <mergeCell ref="A42:K42"/>
    <mergeCell ref="C45:D45"/>
    <mergeCell ref="H45:I45"/>
    <mergeCell ref="A46:K46"/>
    <mergeCell ref="A2:K2"/>
    <mergeCell ref="A3:K3"/>
    <mergeCell ref="A4:K4"/>
    <mergeCell ref="A6:K6"/>
    <mergeCell ref="A7:A8"/>
    <mergeCell ref="B7:E7"/>
    <mergeCell ref="F7:F8"/>
    <mergeCell ref="G7:J7"/>
    <mergeCell ref="K7:K8"/>
  </mergeCells>
  <hyperlinks>
    <hyperlink ref="D9" r:id="rId1" display="Pendidikan Agama"/>
    <hyperlink ref="D10" r:id="rId2" display="Matematika Teknik I"/>
    <hyperlink ref="D47" r:id="rId3" display="Fisika Terapan"/>
    <hyperlink ref="D11" r:id="rId4" display="Praktikum Fisika Terapan"/>
    <hyperlink ref="D48" r:id="rId5" display="Fisika Terapan"/>
    <hyperlink ref="D17" r:id="rId6" display="Pendidikan Agama"/>
    <hyperlink ref="D49" r:id="rId7" display="Matematika Teknik I"/>
    <hyperlink ref="D18" r:id="rId8" display="Praktikum Fisika Terapan"/>
    <hyperlink ref="D19" r:id="rId9" display="Bahasa Indonesia"/>
    <hyperlink ref="D20" r:id="rId10" display="Bahasa Inggris I"/>
    <hyperlink ref="D12" r:id="rId11" display="Bahasa Indonesia"/>
    <hyperlink ref="I13" r:id="rId12" display="Pendidikan Agama"/>
    <hyperlink ref="I12" r:id="rId13" display="Bahasa Indonesia"/>
    <hyperlink ref="I17" r:id="rId14" display="Matematika Teknik I"/>
    <hyperlink ref="I20" r:id="rId15" display="Fisika Terapan"/>
    <hyperlink ref="I21" r:id="rId16" display="Praktikum Fisika Terapan"/>
    <hyperlink ref="I25" r:id="rId17" display="Bahasa Indonesia"/>
    <hyperlink ref="I30" r:id="rId18" display="Bahasa Inggris I"/>
  </hyperlinks>
  <printOptions horizontalCentered="1"/>
  <pageMargins left="0.55118110236220474" right="0.35433070866141736" top="0.59055118110236227" bottom="0.39370078740157483" header="0.31496062992125984" footer="0.51181102362204722"/>
  <pageSetup paperSize="9" scale="55" orientation="portrait" horizontalDpi="300" verticalDpi="300" r:id="rId1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2"/>
  <sheetViews>
    <sheetView topLeftCell="A62" workbookViewId="0">
      <selection activeCell="D87" sqref="D87"/>
    </sheetView>
  </sheetViews>
  <sheetFormatPr defaultRowHeight="12.75"/>
  <cols>
    <col min="1" max="1" width="3.85546875" style="143" bestFit="1" customWidth="1"/>
    <col min="2" max="2" width="5.140625" style="143" bestFit="1" customWidth="1"/>
    <col min="3" max="3" width="8.7109375" style="143" bestFit="1" customWidth="1"/>
    <col min="4" max="4" width="49.7109375" style="143" bestFit="1" customWidth="1"/>
    <col min="5" max="5" width="4" style="143" bestFit="1" customWidth="1"/>
    <col min="6" max="6" width="3" style="143" bestFit="1" customWidth="1"/>
    <col min="7" max="7" width="4.85546875" style="143" bestFit="1" customWidth="1"/>
    <col min="8" max="8" width="8.7109375" style="143" bestFit="1" customWidth="1"/>
    <col min="9" max="9" width="41.42578125" style="143" bestFit="1" customWidth="1"/>
    <col min="10" max="10" width="4" style="375" bestFit="1" customWidth="1"/>
    <col min="11" max="11" width="3.85546875" style="143" bestFit="1" customWidth="1"/>
    <col min="12" max="258" width="9.140625" style="143"/>
    <col min="259" max="259" width="8.7109375" style="143" bestFit="1" customWidth="1"/>
    <col min="260" max="260" width="44.140625" style="143" bestFit="1" customWidth="1"/>
    <col min="261" max="263" width="9.140625" style="143"/>
    <col min="264" max="264" width="8.7109375" style="143" bestFit="1" customWidth="1"/>
    <col min="265" max="265" width="42.140625" style="143" bestFit="1" customWidth="1"/>
    <col min="266" max="514" width="9.140625" style="143"/>
    <col min="515" max="515" width="8.7109375" style="143" bestFit="1" customWidth="1"/>
    <col min="516" max="516" width="44.140625" style="143" bestFit="1" customWidth="1"/>
    <col min="517" max="519" width="9.140625" style="143"/>
    <col min="520" max="520" width="8.7109375" style="143" bestFit="1" customWidth="1"/>
    <col min="521" max="521" width="42.140625" style="143" bestFit="1" customWidth="1"/>
    <col min="522" max="770" width="9.140625" style="143"/>
    <col min="771" max="771" width="8.7109375" style="143" bestFit="1" customWidth="1"/>
    <col min="772" max="772" width="44.140625" style="143" bestFit="1" customWidth="1"/>
    <col min="773" max="775" width="9.140625" style="143"/>
    <col min="776" max="776" width="8.7109375" style="143" bestFit="1" customWidth="1"/>
    <col min="777" max="777" width="42.140625" style="143" bestFit="1" customWidth="1"/>
    <col min="778" max="1026" width="9.140625" style="143"/>
    <col min="1027" max="1027" width="8.7109375" style="143" bestFit="1" customWidth="1"/>
    <col min="1028" max="1028" width="44.140625" style="143" bestFit="1" customWidth="1"/>
    <col min="1029" max="1031" width="9.140625" style="143"/>
    <col min="1032" max="1032" width="8.7109375" style="143" bestFit="1" customWidth="1"/>
    <col min="1033" max="1033" width="42.140625" style="143" bestFit="1" customWidth="1"/>
    <col min="1034" max="1282" width="9.140625" style="143"/>
    <col min="1283" max="1283" width="8.7109375" style="143" bestFit="1" customWidth="1"/>
    <col min="1284" max="1284" width="44.140625" style="143" bestFit="1" customWidth="1"/>
    <col min="1285" max="1287" width="9.140625" style="143"/>
    <col min="1288" max="1288" width="8.7109375" style="143" bestFit="1" customWidth="1"/>
    <col min="1289" max="1289" width="42.140625" style="143" bestFit="1" customWidth="1"/>
    <col min="1290" max="1538" width="9.140625" style="143"/>
    <col min="1539" max="1539" width="8.7109375" style="143" bestFit="1" customWidth="1"/>
    <col min="1540" max="1540" width="44.140625" style="143" bestFit="1" customWidth="1"/>
    <col min="1541" max="1543" width="9.140625" style="143"/>
    <col min="1544" max="1544" width="8.7109375" style="143" bestFit="1" customWidth="1"/>
    <col min="1545" max="1545" width="42.140625" style="143" bestFit="1" customWidth="1"/>
    <col min="1546" max="1794" width="9.140625" style="143"/>
    <col min="1795" max="1795" width="8.7109375" style="143" bestFit="1" customWidth="1"/>
    <col min="1796" max="1796" width="44.140625" style="143" bestFit="1" customWidth="1"/>
    <col min="1797" max="1799" width="9.140625" style="143"/>
    <col min="1800" max="1800" width="8.7109375" style="143" bestFit="1" customWidth="1"/>
    <col min="1801" max="1801" width="42.140625" style="143" bestFit="1" customWidth="1"/>
    <col min="1802" max="2050" width="9.140625" style="143"/>
    <col min="2051" max="2051" width="8.7109375" style="143" bestFit="1" customWidth="1"/>
    <col min="2052" max="2052" width="44.140625" style="143" bestFit="1" customWidth="1"/>
    <col min="2053" max="2055" width="9.140625" style="143"/>
    <col min="2056" max="2056" width="8.7109375" style="143" bestFit="1" customWidth="1"/>
    <col min="2057" max="2057" width="42.140625" style="143" bestFit="1" customWidth="1"/>
    <col min="2058" max="2306" width="9.140625" style="143"/>
    <col min="2307" max="2307" width="8.7109375" style="143" bestFit="1" customWidth="1"/>
    <col min="2308" max="2308" width="44.140625" style="143" bestFit="1" customWidth="1"/>
    <col min="2309" max="2311" width="9.140625" style="143"/>
    <col min="2312" max="2312" width="8.7109375" style="143" bestFit="1" customWidth="1"/>
    <col min="2313" max="2313" width="42.140625" style="143" bestFit="1" customWidth="1"/>
    <col min="2314" max="2562" width="9.140625" style="143"/>
    <col min="2563" max="2563" width="8.7109375" style="143" bestFit="1" customWidth="1"/>
    <col min="2564" max="2564" width="44.140625" style="143" bestFit="1" customWidth="1"/>
    <col min="2565" max="2567" width="9.140625" style="143"/>
    <col min="2568" max="2568" width="8.7109375" style="143" bestFit="1" customWidth="1"/>
    <col min="2569" max="2569" width="42.140625" style="143" bestFit="1" customWidth="1"/>
    <col min="2570" max="2818" width="9.140625" style="143"/>
    <col min="2819" max="2819" width="8.7109375" style="143" bestFit="1" customWidth="1"/>
    <col min="2820" max="2820" width="44.140625" style="143" bestFit="1" customWidth="1"/>
    <col min="2821" max="2823" width="9.140625" style="143"/>
    <col min="2824" max="2824" width="8.7109375" style="143" bestFit="1" customWidth="1"/>
    <col min="2825" max="2825" width="42.140625" style="143" bestFit="1" customWidth="1"/>
    <col min="2826" max="3074" width="9.140625" style="143"/>
    <col min="3075" max="3075" width="8.7109375" style="143" bestFit="1" customWidth="1"/>
    <col min="3076" max="3076" width="44.140625" style="143" bestFit="1" customWidth="1"/>
    <col min="3077" max="3079" width="9.140625" style="143"/>
    <col min="3080" max="3080" width="8.7109375" style="143" bestFit="1" customWidth="1"/>
    <col min="3081" max="3081" width="42.140625" style="143" bestFit="1" customWidth="1"/>
    <col min="3082" max="3330" width="9.140625" style="143"/>
    <col min="3331" max="3331" width="8.7109375" style="143" bestFit="1" customWidth="1"/>
    <col min="3332" max="3332" width="44.140625" style="143" bestFit="1" customWidth="1"/>
    <col min="3333" max="3335" width="9.140625" style="143"/>
    <col min="3336" max="3336" width="8.7109375" style="143" bestFit="1" customWidth="1"/>
    <col min="3337" max="3337" width="42.140625" style="143" bestFit="1" customWidth="1"/>
    <col min="3338" max="3586" width="9.140625" style="143"/>
    <col min="3587" max="3587" width="8.7109375" style="143" bestFit="1" customWidth="1"/>
    <col min="3588" max="3588" width="44.140625" style="143" bestFit="1" customWidth="1"/>
    <col min="3589" max="3591" width="9.140625" style="143"/>
    <col min="3592" max="3592" width="8.7109375" style="143" bestFit="1" customWidth="1"/>
    <col min="3593" max="3593" width="42.140625" style="143" bestFit="1" customWidth="1"/>
    <col min="3594" max="3842" width="9.140625" style="143"/>
    <col min="3843" max="3843" width="8.7109375" style="143" bestFit="1" customWidth="1"/>
    <col min="3844" max="3844" width="44.140625" style="143" bestFit="1" customWidth="1"/>
    <col min="3845" max="3847" width="9.140625" style="143"/>
    <col min="3848" max="3848" width="8.7109375" style="143" bestFit="1" customWidth="1"/>
    <col min="3849" max="3849" width="42.140625" style="143" bestFit="1" customWidth="1"/>
    <col min="3850" max="4098" width="9.140625" style="143"/>
    <col min="4099" max="4099" width="8.7109375" style="143" bestFit="1" customWidth="1"/>
    <col min="4100" max="4100" width="44.140625" style="143" bestFit="1" customWidth="1"/>
    <col min="4101" max="4103" width="9.140625" style="143"/>
    <col min="4104" max="4104" width="8.7109375" style="143" bestFit="1" customWidth="1"/>
    <col min="4105" max="4105" width="42.140625" style="143" bestFit="1" customWidth="1"/>
    <col min="4106" max="4354" width="9.140625" style="143"/>
    <col min="4355" max="4355" width="8.7109375" style="143" bestFit="1" customWidth="1"/>
    <col min="4356" max="4356" width="44.140625" style="143" bestFit="1" customWidth="1"/>
    <col min="4357" max="4359" width="9.140625" style="143"/>
    <col min="4360" max="4360" width="8.7109375" style="143" bestFit="1" customWidth="1"/>
    <col min="4361" max="4361" width="42.140625" style="143" bestFit="1" customWidth="1"/>
    <col min="4362" max="4610" width="9.140625" style="143"/>
    <col min="4611" max="4611" width="8.7109375" style="143" bestFit="1" customWidth="1"/>
    <col min="4612" max="4612" width="44.140625" style="143" bestFit="1" customWidth="1"/>
    <col min="4613" max="4615" width="9.140625" style="143"/>
    <col min="4616" max="4616" width="8.7109375" style="143" bestFit="1" customWidth="1"/>
    <col min="4617" max="4617" width="42.140625" style="143" bestFit="1" customWidth="1"/>
    <col min="4618" max="4866" width="9.140625" style="143"/>
    <col min="4867" max="4867" width="8.7109375" style="143" bestFit="1" customWidth="1"/>
    <col min="4868" max="4868" width="44.140625" style="143" bestFit="1" customWidth="1"/>
    <col min="4869" max="4871" width="9.140625" style="143"/>
    <col min="4872" max="4872" width="8.7109375" style="143" bestFit="1" customWidth="1"/>
    <col min="4873" max="4873" width="42.140625" style="143" bestFit="1" customWidth="1"/>
    <col min="4874" max="5122" width="9.140625" style="143"/>
    <col min="5123" max="5123" width="8.7109375" style="143" bestFit="1" customWidth="1"/>
    <col min="5124" max="5124" width="44.140625" style="143" bestFit="1" customWidth="1"/>
    <col min="5125" max="5127" width="9.140625" style="143"/>
    <col min="5128" max="5128" width="8.7109375" style="143" bestFit="1" customWidth="1"/>
    <col min="5129" max="5129" width="42.140625" style="143" bestFit="1" customWidth="1"/>
    <col min="5130" max="5378" width="9.140625" style="143"/>
    <col min="5379" max="5379" width="8.7109375" style="143" bestFit="1" customWidth="1"/>
    <col min="5380" max="5380" width="44.140625" style="143" bestFit="1" customWidth="1"/>
    <col min="5381" max="5383" width="9.140625" style="143"/>
    <col min="5384" max="5384" width="8.7109375" style="143" bestFit="1" customWidth="1"/>
    <col min="5385" max="5385" width="42.140625" style="143" bestFit="1" customWidth="1"/>
    <col min="5386" max="5634" width="9.140625" style="143"/>
    <col min="5635" max="5635" width="8.7109375" style="143" bestFit="1" customWidth="1"/>
    <col min="5636" max="5636" width="44.140625" style="143" bestFit="1" customWidth="1"/>
    <col min="5637" max="5639" width="9.140625" style="143"/>
    <col min="5640" max="5640" width="8.7109375" style="143" bestFit="1" customWidth="1"/>
    <col min="5641" max="5641" width="42.140625" style="143" bestFit="1" customWidth="1"/>
    <col min="5642" max="5890" width="9.140625" style="143"/>
    <col min="5891" max="5891" width="8.7109375" style="143" bestFit="1" customWidth="1"/>
    <col min="5892" max="5892" width="44.140625" style="143" bestFit="1" customWidth="1"/>
    <col min="5893" max="5895" width="9.140625" style="143"/>
    <col min="5896" max="5896" width="8.7109375" style="143" bestFit="1" customWidth="1"/>
    <col min="5897" max="5897" width="42.140625" style="143" bestFit="1" customWidth="1"/>
    <col min="5898" max="6146" width="9.140625" style="143"/>
    <col min="6147" max="6147" width="8.7109375" style="143" bestFit="1" customWidth="1"/>
    <col min="6148" max="6148" width="44.140625" style="143" bestFit="1" customWidth="1"/>
    <col min="6149" max="6151" width="9.140625" style="143"/>
    <col min="6152" max="6152" width="8.7109375" style="143" bestFit="1" customWidth="1"/>
    <col min="6153" max="6153" width="42.140625" style="143" bestFit="1" customWidth="1"/>
    <col min="6154" max="6402" width="9.140625" style="143"/>
    <col min="6403" max="6403" width="8.7109375" style="143" bestFit="1" customWidth="1"/>
    <col min="6404" max="6404" width="44.140625" style="143" bestFit="1" customWidth="1"/>
    <col min="6405" max="6407" width="9.140625" style="143"/>
    <col min="6408" max="6408" width="8.7109375" style="143" bestFit="1" customWidth="1"/>
    <col min="6409" max="6409" width="42.140625" style="143" bestFit="1" customWidth="1"/>
    <col min="6410" max="6658" width="9.140625" style="143"/>
    <col min="6659" max="6659" width="8.7109375" style="143" bestFit="1" customWidth="1"/>
    <col min="6660" max="6660" width="44.140625" style="143" bestFit="1" customWidth="1"/>
    <col min="6661" max="6663" width="9.140625" style="143"/>
    <col min="6664" max="6664" width="8.7109375" style="143" bestFit="1" customWidth="1"/>
    <col min="6665" max="6665" width="42.140625" style="143" bestFit="1" customWidth="1"/>
    <col min="6666" max="6914" width="9.140625" style="143"/>
    <col min="6915" max="6915" width="8.7109375" style="143" bestFit="1" customWidth="1"/>
    <col min="6916" max="6916" width="44.140625" style="143" bestFit="1" customWidth="1"/>
    <col min="6917" max="6919" width="9.140625" style="143"/>
    <col min="6920" max="6920" width="8.7109375" style="143" bestFit="1" customWidth="1"/>
    <col min="6921" max="6921" width="42.140625" style="143" bestFit="1" customWidth="1"/>
    <col min="6922" max="7170" width="9.140625" style="143"/>
    <col min="7171" max="7171" width="8.7109375" style="143" bestFit="1" customWidth="1"/>
    <col min="7172" max="7172" width="44.140625" style="143" bestFit="1" customWidth="1"/>
    <col min="7173" max="7175" width="9.140625" style="143"/>
    <col min="7176" max="7176" width="8.7109375" style="143" bestFit="1" customWidth="1"/>
    <col min="7177" max="7177" width="42.140625" style="143" bestFit="1" customWidth="1"/>
    <col min="7178" max="7426" width="9.140625" style="143"/>
    <col min="7427" max="7427" width="8.7109375" style="143" bestFit="1" customWidth="1"/>
    <col min="7428" max="7428" width="44.140625" style="143" bestFit="1" customWidth="1"/>
    <col min="7429" max="7431" width="9.140625" style="143"/>
    <col min="7432" max="7432" width="8.7109375" style="143" bestFit="1" customWidth="1"/>
    <col min="7433" max="7433" width="42.140625" style="143" bestFit="1" customWidth="1"/>
    <col min="7434" max="7682" width="9.140625" style="143"/>
    <col min="7683" max="7683" width="8.7109375" style="143" bestFit="1" customWidth="1"/>
    <col min="7684" max="7684" width="44.140625" style="143" bestFit="1" customWidth="1"/>
    <col min="7685" max="7687" width="9.140625" style="143"/>
    <col min="7688" max="7688" width="8.7109375" style="143" bestFit="1" customWidth="1"/>
    <col min="7689" max="7689" width="42.140625" style="143" bestFit="1" customWidth="1"/>
    <col min="7690" max="7938" width="9.140625" style="143"/>
    <col min="7939" max="7939" width="8.7109375" style="143" bestFit="1" customWidth="1"/>
    <col min="7940" max="7940" width="44.140625" style="143" bestFit="1" customWidth="1"/>
    <col min="7941" max="7943" width="9.140625" style="143"/>
    <col min="7944" max="7944" width="8.7109375" style="143" bestFit="1" customWidth="1"/>
    <col min="7945" max="7945" width="42.140625" style="143" bestFit="1" customWidth="1"/>
    <col min="7946" max="8194" width="9.140625" style="143"/>
    <col min="8195" max="8195" width="8.7109375" style="143" bestFit="1" customWidth="1"/>
    <col min="8196" max="8196" width="44.140625" style="143" bestFit="1" customWidth="1"/>
    <col min="8197" max="8199" width="9.140625" style="143"/>
    <col min="8200" max="8200" width="8.7109375" style="143" bestFit="1" customWidth="1"/>
    <col min="8201" max="8201" width="42.140625" style="143" bestFit="1" customWidth="1"/>
    <col min="8202" max="8450" width="9.140625" style="143"/>
    <col min="8451" max="8451" width="8.7109375" style="143" bestFit="1" customWidth="1"/>
    <col min="8452" max="8452" width="44.140625" style="143" bestFit="1" customWidth="1"/>
    <col min="8453" max="8455" width="9.140625" style="143"/>
    <col min="8456" max="8456" width="8.7109375" style="143" bestFit="1" customWidth="1"/>
    <col min="8457" max="8457" width="42.140625" style="143" bestFit="1" customWidth="1"/>
    <col min="8458" max="8706" width="9.140625" style="143"/>
    <col min="8707" max="8707" width="8.7109375" style="143" bestFit="1" customWidth="1"/>
    <col min="8708" max="8708" width="44.140625" style="143" bestFit="1" customWidth="1"/>
    <col min="8709" max="8711" width="9.140625" style="143"/>
    <col min="8712" max="8712" width="8.7109375" style="143" bestFit="1" customWidth="1"/>
    <col min="8713" max="8713" width="42.140625" style="143" bestFit="1" customWidth="1"/>
    <col min="8714" max="8962" width="9.140625" style="143"/>
    <col min="8963" max="8963" width="8.7109375" style="143" bestFit="1" customWidth="1"/>
    <col min="8964" max="8964" width="44.140625" style="143" bestFit="1" customWidth="1"/>
    <col min="8965" max="8967" width="9.140625" style="143"/>
    <col min="8968" max="8968" width="8.7109375" style="143" bestFit="1" customWidth="1"/>
    <col min="8969" max="8969" width="42.140625" style="143" bestFit="1" customWidth="1"/>
    <col min="8970" max="9218" width="9.140625" style="143"/>
    <col min="9219" max="9219" width="8.7109375" style="143" bestFit="1" customWidth="1"/>
    <col min="9220" max="9220" width="44.140625" style="143" bestFit="1" customWidth="1"/>
    <col min="9221" max="9223" width="9.140625" style="143"/>
    <col min="9224" max="9224" width="8.7109375" style="143" bestFit="1" customWidth="1"/>
    <col min="9225" max="9225" width="42.140625" style="143" bestFit="1" customWidth="1"/>
    <col min="9226" max="9474" width="9.140625" style="143"/>
    <col min="9475" max="9475" width="8.7109375" style="143" bestFit="1" customWidth="1"/>
    <col min="9476" max="9476" width="44.140625" style="143" bestFit="1" customWidth="1"/>
    <col min="9477" max="9479" width="9.140625" style="143"/>
    <col min="9480" max="9480" width="8.7109375" style="143" bestFit="1" customWidth="1"/>
    <col min="9481" max="9481" width="42.140625" style="143" bestFit="1" customWidth="1"/>
    <col min="9482" max="9730" width="9.140625" style="143"/>
    <col min="9731" max="9731" width="8.7109375" style="143" bestFit="1" customWidth="1"/>
    <col min="9732" max="9732" width="44.140625" style="143" bestFit="1" customWidth="1"/>
    <col min="9733" max="9735" width="9.140625" style="143"/>
    <col min="9736" max="9736" width="8.7109375" style="143" bestFit="1" customWidth="1"/>
    <col min="9737" max="9737" width="42.140625" style="143" bestFit="1" customWidth="1"/>
    <col min="9738" max="9986" width="9.140625" style="143"/>
    <col min="9987" max="9987" width="8.7109375" style="143" bestFit="1" customWidth="1"/>
    <col min="9988" max="9988" width="44.140625" style="143" bestFit="1" customWidth="1"/>
    <col min="9989" max="9991" width="9.140625" style="143"/>
    <col min="9992" max="9992" width="8.7109375" style="143" bestFit="1" customWidth="1"/>
    <col min="9993" max="9993" width="42.140625" style="143" bestFit="1" customWidth="1"/>
    <col min="9994" max="10242" width="9.140625" style="143"/>
    <col min="10243" max="10243" width="8.7109375" style="143" bestFit="1" customWidth="1"/>
    <col min="10244" max="10244" width="44.140625" style="143" bestFit="1" customWidth="1"/>
    <col min="10245" max="10247" width="9.140625" style="143"/>
    <col min="10248" max="10248" width="8.7109375" style="143" bestFit="1" customWidth="1"/>
    <col min="10249" max="10249" width="42.140625" style="143" bestFit="1" customWidth="1"/>
    <col min="10250" max="10498" width="9.140625" style="143"/>
    <col min="10499" max="10499" width="8.7109375" style="143" bestFit="1" customWidth="1"/>
    <col min="10500" max="10500" width="44.140625" style="143" bestFit="1" customWidth="1"/>
    <col min="10501" max="10503" width="9.140625" style="143"/>
    <col min="10504" max="10504" width="8.7109375" style="143" bestFit="1" customWidth="1"/>
    <col min="10505" max="10505" width="42.140625" style="143" bestFit="1" customWidth="1"/>
    <col min="10506" max="10754" width="9.140625" style="143"/>
    <col min="10755" max="10755" width="8.7109375" style="143" bestFit="1" customWidth="1"/>
    <col min="10756" max="10756" width="44.140625" style="143" bestFit="1" customWidth="1"/>
    <col min="10757" max="10759" width="9.140625" style="143"/>
    <col min="10760" max="10760" width="8.7109375" style="143" bestFit="1" customWidth="1"/>
    <col min="10761" max="10761" width="42.140625" style="143" bestFit="1" customWidth="1"/>
    <col min="10762" max="11010" width="9.140625" style="143"/>
    <col min="11011" max="11011" width="8.7109375" style="143" bestFit="1" customWidth="1"/>
    <col min="11012" max="11012" width="44.140625" style="143" bestFit="1" customWidth="1"/>
    <col min="11013" max="11015" width="9.140625" style="143"/>
    <col min="11016" max="11016" width="8.7109375" style="143" bestFit="1" customWidth="1"/>
    <col min="11017" max="11017" width="42.140625" style="143" bestFit="1" customWidth="1"/>
    <col min="11018" max="11266" width="9.140625" style="143"/>
    <col min="11267" max="11267" width="8.7109375" style="143" bestFit="1" customWidth="1"/>
    <col min="11268" max="11268" width="44.140625" style="143" bestFit="1" customWidth="1"/>
    <col min="11269" max="11271" width="9.140625" style="143"/>
    <col min="11272" max="11272" width="8.7109375" style="143" bestFit="1" customWidth="1"/>
    <col min="11273" max="11273" width="42.140625" style="143" bestFit="1" customWidth="1"/>
    <col min="11274" max="11522" width="9.140625" style="143"/>
    <col min="11523" max="11523" width="8.7109375" style="143" bestFit="1" customWidth="1"/>
    <col min="11524" max="11524" width="44.140625" style="143" bestFit="1" customWidth="1"/>
    <col min="11525" max="11527" width="9.140625" style="143"/>
    <col min="11528" max="11528" width="8.7109375" style="143" bestFit="1" customWidth="1"/>
    <col min="11529" max="11529" width="42.140625" style="143" bestFit="1" customWidth="1"/>
    <col min="11530" max="11778" width="9.140625" style="143"/>
    <col min="11779" max="11779" width="8.7109375" style="143" bestFit="1" customWidth="1"/>
    <col min="11780" max="11780" width="44.140625" style="143" bestFit="1" customWidth="1"/>
    <col min="11781" max="11783" width="9.140625" style="143"/>
    <col min="11784" max="11784" width="8.7109375" style="143" bestFit="1" customWidth="1"/>
    <col min="11785" max="11785" width="42.140625" style="143" bestFit="1" customWidth="1"/>
    <col min="11786" max="12034" width="9.140625" style="143"/>
    <col min="12035" max="12035" width="8.7109375" style="143" bestFit="1" customWidth="1"/>
    <col min="12036" max="12036" width="44.140625" style="143" bestFit="1" customWidth="1"/>
    <col min="12037" max="12039" width="9.140625" style="143"/>
    <col min="12040" max="12040" width="8.7109375" style="143" bestFit="1" customWidth="1"/>
    <col min="12041" max="12041" width="42.140625" style="143" bestFit="1" customWidth="1"/>
    <col min="12042" max="12290" width="9.140625" style="143"/>
    <col min="12291" max="12291" width="8.7109375" style="143" bestFit="1" customWidth="1"/>
    <col min="12292" max="12292" width="44.140625" style="143" bestFit="1" customWidth="1"/>
    <col min="12293" max="12295" width="9.140625" style="143"/>
    <col min="12296" max="12296" width="8.7109375" style="143" bestFit="1" customWidth="1"/>
    <col min="12297" max="12297" width="42.140625" style="143" bestFit="1" customWidth="1"/>
    <col min="12298" max="12546" width="9.140625" style="143"/>
    <col min="12547" max="12547" width="8.7109375" style="143" bestFit="1" customWidth="1"/>
    <col min="12548" max="12548" width="44.140625" style="143" bestFit="1" customWidth="1"/>
    <col min="12549" max="12551" width="9.140625" style="143"/>
    <col min="12552" max="12552" width="8.7109375" style="143" bestFit="1" customWidth="1"/>
    <col min="12553" max="12553" width="42.140625" style="143" bestFit="1" customWidth="1"/>
    <col min="12554" max="12802" width="9.140625" style="143"/>
    <col min="12803" max="12803" width="8.7109375" style="143" bestFit="1" customWidth="1"/>
    <col min="12804" max="12804" width="44.140625" style="143" bestFit="1" customWidth="1"/>
    <col min="12805" max="12807" width="9.140625" style="143"/>
    <col min="12808" max="12808" width="8.7109375" style="143" bestFit="1" customWidth="1"/>
    <col min="12809" max="12809" width="42.140625" style="143" bestFit="1" customWidth="1"/>
    <col min="12810" max="13058" width="9.140625" style="143"/>
    <col min="13059" max="13059" width="8.7109375" style="143" bestFit="1" customWidth="1"/>
    <col min="13060" max="13060" width="44.140625" style="143" bestFit="1" customWidth="1"/>
    <col min="13061" max="13063" width="9.140625" style="143"/>
    <col min="13064" max="13064" width="8.7109375" style="143" bestFit="1" customWidth="1"/>
    <col min="13065" max="13065" width="42.140625" style="143" bestFit="1" customWidth="1"/>
    <col min="13066" max="13314" width="9.140625" style="143"/>
    <col min="13315" max="13315" width="8.7109375" style="143" bestFit="1" customWidth="1"/>
    <col min="13316" max="13316" width="44.140625" style="143" bestFit="1" customWidth="1"/>
    <col min="13317" max="13319" width="9.140625" style="143"/>
    <col min="13320" max="13320" width="8.7109375" style="143" bestFit="1" customWidth="1"/>
    <col min="13321" max="13321" width="42.140625" style="143" bestFit="1" customWidth="1"/>
    <col min="13322" max="13570" width="9.140625" style="143"/>
    <col min="13571" max="13571" width="8.7109375" style="143" bestFit="1" customWidth="1"/>
    <col min="13572" max="13572" width="44.140625" style="143" bestFit="1" customWidth="1"/>
    <col min="13573" max="13575" width="9.140625" style="143"/>
    <col min="13576" max="13576" width="8.7109375" style="143" bestFit="1" customWidth="1"/>
    <col min="13577" max="13577" width="42.140625" style="143" bestFit="1" customWidth="1"/>
    <col min="13578" max="13826" width="9.140625" style="143"/>
    <col min="13827" max="13827" width="8.7109375" style="143" bestFit="1" customWidth="1"/>
    <col min="13828" max="13828" width="44.140625" style="143" bestFit="1" customWidth="1"/>
    <col min="13829" max="13831" width="9.140625" style="143"/>
    <col min="13832" max="13832" width="8.7109375" style="143" bestFit="1" customWidth="1"/>
    <col min="13833" max="13833" width="42.140625" style="143" bestFit="1" customWidth="1"/>
    <col min="13834" max="14082" width="9.140625" style="143"/>
    <col min="14083" max="14083" width="8.7109375" style="143" bestFit="1" customWidth="1"/>
    <col min="14084" max="14084" width="44.140625" style="143" bestFit="1" customWidth="1"/>
    <col min="14085" max="14087" width="9.140625" style="143"/>
    <col min="14088" max="14088" width="8.7109375" style="143" bestFit="1" customWidth="1"/>
    <col min="14089" max="14089" width="42.140625" style="143" bestFit="1" customWidth="1"/>
    <col min="14090" max="14338" width="9.140625" style="143"/>
    <col min="14339" max="14339" width="8.7109375" style="143" bestFit="1" customWidth="1"/>
    <col min="14340" max="14340" width="44.140625" style="143" bestFit="1" customWidth="1"/>
    <col min="14341" max="14343" width="9.140625" style="143"/>
    <col min="14344" max="14344" width="8.7109375" style="143" bestFit="1" customWidth="1"/>
    <col min="14345" max="14345" width="42.140625" style="143" bestFit="1" customWidth="1"/>
    <col min="14346" max="14594" width="9.140625" style="143"/>
    <col min="14595" max="14595" width="8.7109375" style="143" bestFit="1" customWidth="1"/>
    <col min="14596" max="14596" width="44.140625" style="143" bestFit="1" customWidth="1"/>
    <col min="14597" max="14599" width="9.140625" style="143"/>
    <col min="14600" max="14600" width="8.7109375" style="143" bestFit="1" customWidth="1"/>
    <col min="14601" max="14601" width="42.140625" style="143" bestFit="1" customWidth="1"/>
    <col min="14602" max="14850" width="9.140625" style="143"/>
    <col min="14851" max="14851" width="8.7109375" style="143" bestFit="1" customWidth="1"/>
    <col min="14852" max="14852" width="44.140625" style="143" bestFit="1" customWidth="1"/>
    <col min="14853" max="14855" width="9.140625" style="143"/>
    <col min="14856" max="14856" width="8.7109375" style="143" bestFit="1" customWidth="1"/>
    <col min="14857" max="14857" width="42.140625" style="143" bestFit="1" customWidth="1"/>
    <col min="14858" max="15106" width="9.140625" style="143"/>
    <col min="15107" max="15107" width="8.7109375" style="143" bestFit="1" customWidth="1"/>
    <col min="15108" max="15108" width="44.140625" style="143" bestFit="1" customWidth="1"/>
    <col min="15109" max="15111" width="9.140625" style="143"/>
    <col min="15112" max="15112" width="8.7109375" style="143" bestFit="1" customWidth="1"/>
    <col min="15113" max="15113" width="42.140625" style="143" bestFit="1" customWidth="1"/>
    <col min="15114" max="15362" width="9.140625" style="143"/>
    <col min="15363" max="15363" width="8.7109375" style="143" bestFit="1" customWidth="1"/>
    <col min="15364" max="15364" width="44.140625" style="143" bestFit="1" customWidth="1"/>
    <col min="15365" max="15367" width="9.140625" style="143"/>
    <col min="15368" max="15368" width="8.7109375" style="143" bestFit="1" customWidth="1"/>
    <col min="15369" max="15369" width="42.140625" style="143" bestFit="1" customWidth="1"/>
    <col min="15370" max="15618" width="9.140625" style="143"/>
    <col min="15619" max="15619" width="8.7109375" style="143" bestFit="1" customWidth="1"/>
    <col min="15620" max="15620" width="44.140625" style="143" bestFit="1" customWidth="1"/>
    <col min="15621" max="15623" width="9.140625" style="143"/>
    <col min="15624" max="15624" width="8.7109375" style="143" bestFit="1" customWidth="1"/>
    <col min="15625" max="15625" width="42.140625" style="143" bestFit="1" customWidth="1"/>
    <col min="15626" max="15874" width="9.140625" style="143"/>
    <col min="15875" max="15875" width="8.7109375" style="143" bestFit="1" customWidth="1"/>
    <col min="15876" max="15876" width="44.140625" style="143" bestFit="1" customWidth="1"/>
    <col min="15877" max="15879" width="9.140625" style="143"/>
    <col min="15880" max="15880" width="8.7109375" style="143" bestFit="1" customWidth="1"/>
    <col min="15881" max="15881" width="42.140625" style="143" bestFit="1" customWidth="1"/>
    <col min="15882" max="16130" width="9.140625" style="143"/>
    <col min="16131" max="16131" width="8.7109375" style="143" bestFit="1" customWidth="1"/>
    <col min="16132" max="16132" width="44.140625" style="143" bestFit="1" customWidth="1"/>
    <col min="16133" max="16135" width="9.140625" style="143"/>
    <col min="16136" max="16136" width="8.7109375" style="143" bestFit="1" customWidth="1"/>
    <col min="16137" max="16137" width="42.140625" style="143" bestFit="1" customWidth="1"/>
    <col min="16138" max="16384" width="9.140625" style="143"/>
  </cols>
  <sheetData>
    <row r="2" spans="1:11" ht="18">
      <c r="A2" s="142" t="s">
        <v>293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>
      <c r="A3" s="142" t="s">
        <v>294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8">
      <c r="A4" s="142" t="s">
        <v>155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8">
      <c r="A5" s="142" t="s">
        <v>156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7.25" thickBot="1">
      <c r="A6" s="144"/>
      <c r="B6" s="144"/>
      <c r="C6" s="144"/>
      <c r="D6" s="145"/>
      <c r="E6" s="145"/>
      <c r="F6" s="144"/>
      <c r="G6" s="144"/>
      <c r="H6" s="144"/>
      <c r="I6" s="144"/>
      <c r="J6" s="146"/>
      <c r="K6" s="147"/>
    </row>
    <row r="7" spans="1:11" ht="13.5" thickBot="1">
      <c r="A7" s="414" t="s">
        <v>158</v>
      </c>
      <c r="B7" s="415" t="s">
        <v>161</v>
      </c>
      <c r="C7" s="416"/>
      <c r="D7" s="416"/>
      <c r="E7" s="417"/>
      <c r="F7" s="155" t="s">
        <v>160</v>
      </c>
      <c r="G7" s="418" t="s">
        <v>159</v>
      </c>
      <c r="H7" s="419"/>
      <c r="I7" s="419"/>
      <c r="J7" s="420"/>
      <c r="K7" s="421" t="s">
        <v>158</v>
      </c>
    </row>
    <row r="8" spans="1:11" ht="13.5" thickBot="1">
      <c r="A8" s="422"/>
      <c r="B8" s="423" t="s">
        <v>162</v>
      </c>
      <c r="C8" s="423" t="s">
        <v>163</v>
      </c>
      <c r="D8" s="423" t="s">
        <v>164</v>
      </c>
      <c r="E8" s="423" t="s">
        <v>165</v>
      </c>
      <c r="F8" s="424"/>
      <c r="G8" s="425" t="s">
        <v>162</v>
      </c>
      <c r="H8" s="425" t="s">
        <v>163</v>
      </c>
      <c r="I8" s="425" t="s">
        <v>164</v>
      </c>
      <c r="J8" s="425" t="s">
        <v>165</v>
      </c>
      <c r="K8" s="426"/>
    </row>
    <row r="9" spans="1:11" ht="15">
      <c r="A9" s="427">
        <v>1</v>
      </c>
      <c r="B9" s="428">
        <v>1</v>
      </c>
      <c r="C9" s="17" t="s">
        <v>172</v>
      </c>
      <c r="D9" s="18" t="s">
        <v>173</v>
      </c>
      <c r="E9" s="19">
        <v>2</v>
      </c>
      <c r="F9" s="429" t="s">
        <v>160</v>
      </c>
      <c r="G9" s="428">
        <v>1</v>
      </c>
      <c r="H9" s="16" t="s">
        <v>170</v>
      </c>
      <c r="I9" s="18" t="s">
        <v>171</v>
      </c>
      <c r="J9" s="19">
        <v>2</v>
      </c>
      <c r="K9" s="427">
        <v>1</v>
      </c>
    </row>
    <row r="10" spans="1:11" ht="15">
      <c r="A10" s="430">
        <v>2</v>
      </c>
      <c r="B10" s="431">
        <v>1</v>
      </c>
      <c r="C10" s="25" t="s">
        <v>25</v>
      </c>
      <c r="D10" s="26" t="s">
        <v>26</v>
      </c>
      <c r="E10" s="27">
        <v>2</v>
      </c>
      <c r="F10" s="432" t="s">
        <v>160</v>
      </c>
      <c r="G10" s="431">
        <v>1</v>
      </c>
      <c r="H10" s="35" t="s">
        <v>166</v>
      </c>
      <c r="I10" s="87" t="s">
        <v>167</v>
      </c>
      <c r="J10" s="38">
        <v>3</v>
      </c>
      <c r="K10" s="430">
        <v>2</v>
      </c>
    </row>
    <row r="11" spans="1:11" ht="15">
      <c r="A11" s="427">
        <v>3</v>
      </c>
      <c r="B11" s="431">
        <v>1</v>
      </c>
      <c r="C11" s="25" t="s">
        <v>28</v>
      </c>
      <c r="D11" s="30" t="s">
        <v>29</v>
      </c>
      <c r="E11" s="27">
        <v>2</v>
      </c>
      <c r="F11" s="432" t="s">
        <v>160</v>
      </c>
      <c r="G11" s="431">
        <v>1</v>
      </c>
      <c r="H11" s="35" t="s">
        <v>168</v>
      </c>
      <c r="I11" s="87" t="s">
        <v>29</v>
      </c>
      <c r="J11" s="38">
        <v>3</v>
      </c>
      <c r="K11" s="427">
        <v>3</v>
      </c>
    </row>
    <row r="12" spans="1:11" ht="15">
      <c r="A12" s="430">
        <v>4</v>
      </c>
      <c r="B12" s="431">
        <v>1</v>
      </c>
      <c r="C12" s="32" t="s">
        <v>30</v>
      </c>
      <c r="D12" s="30" t="s">
        <v>31</v>
      </c>
      <c r="E12" s="27">
        <v>3</v>
      </c>
      <c r="F12" s="432" t="s">
        <v>160</v>
      </c>
      <c r="G12" s="431">
        <v>1</v>
      </c>
      <c r="H12" s="35" t="s">
        <v>176</v>
      </c>
      <c r="I12" s="87" t="s">
        <v>31</v>
      </c>
      <c r="J12" s="38">
        <v>3</v>
      </c>
      <c r="K12" s="430">
        <v>4</v>
      </c>
    </row>
    <row r="13" spans="1:11" ht="15">
      <c r="A13" s="427">
        <v>5</v>
      </c>
      <c r="B13" s="431">
        <v>1</v>
      </c>
      <c r="C13" s="32" t="s">
        <v>32</v>
      </c>
      <c r="D13" s="33" t="s">
        <v>33</v>
      </c>
      <c r="E13" s="34">
        <v>1</v>
      </c>
      <c r="F13" s="432" t="s">
        <v>160</v>
      </c>
      <c r="G13" s="431">
        <v>1</v>
      </c>
      <c r="H13" s="35" t="s">
        <v>225</v>
      </c>
      <c r="I13" s="37" t="s">
        <v>226</v>
      </c>
      <c r="J13" s="60">
        <v>1</v>
      </c>
      <c r="K13" s="427">
        <v>5</v>
      </c>
    </row>
    <row r="14" spans="1:11" ht="15">
      <c r="A14" s="430">
        <v>6</v>
      </c>
      <c r="B14" s="431">
        <v>1</v>
      </c>
      <c r="C14" s="36" t="s">
        <v>35</v>
      </c>
      <c r="D14" s="37" t="s">
        <v>36</v>
      </c>
      <c r="E14" s="38">
        <v>2</v>
      </c>
      <c r="F14" s="432" t="s">
        <v>160</v>
      </c>
      <c r="G14" s="431">
        <v>1</v>
      </c>
      <c r="H14" s="35" t="s">
        <v>174</v>
      </c>
      <c r="I14" s="37" t="s">
        <v>175</v>
      </c>
      <c r="J14" s="38">
        <v>2</v>
      </c>
      <c r="K14" s="430">
        <v>6</v>
      </c>
    </row>
    <row r="15" spans="1:11" ht="15">
      <c r="A15" s="427">
        <v>7</v>
      </c>
      <c r="B15" s="431">
        <v>1</v>
      </c>
      <c r="C15" s="34" t="s">
        <v>37</v>
      </c>
      <c r="D15" s="37" t="s">
        <v>38</v>
      </c>
      <c r="E15" s="38">
        <v>1</v>
      </c>
      <c r="F15" s="432" t="s">
        <v>160</v>
      </c>
      <c r="G15" s="431">
        <v>1</v>
      </c>
      <c r="H15" s="35" t="s">
        <v>179</v>
      </c>
      <c r="I15" s="87" t="s">
        <v>38</v>
      </c>
      <c r="J15" s="34">
        <v>1</v>
      </c>
      <c r="K15" s="427">
        <v>7</v>
      </c>
    </row>
    <row r="16" spans="1:11" ht="15">
      <c r="A16" s="430">
        <v>8</v>
      </c>
      <c r="B16" s="431">
        <v>1</v>
      </c>
      <c r="C16" s="19" t="s">
        <v>39</v>
      </c>
      <c r="D16" s="37" t="s">
        <v>40</v>
      </c>
      <c r="E16" s="38">
        <v>2</v>
      </c>
      <c r="F16" s="432" t="s">
        <v>160</v>
      </c>
      <c r="G16" s="431">
        <v>1</v>
      </c>
      <c r="H16" s="35" t="s">
        <v>177</v>
      </c>
      <c r="I16" s="87" t="s">
        <v>178</v>
      </c>
      <c r="J16" s="38">
        <v>2</v>
      </c>
      <c r="K16" s="430">
        <v>8</v>
      </c>
    </row>
    <row r="17" spans="1:11" ht="15">
      <c r="A17" s="427">
        <v>9</v>
      </c>
      <c r="B17" s="431">
        <v>1</v>
      </c>
      <c r="C17" s="34" t="s">
        <v>42</v>
      </c>
      <c r="D17" s="33" t="s">
        <v>43</v>
      </c>
      <c r="E17" s="34">
        <v>2</v>
      </c>
      <c r="F17" s="432" t="s">
        <v>160</v>
      </c>
      <c r="G17" s="431">
        <v>2</v>
      </c>
      <c r="H17" s="35" t="s">
        <v>227</v>
      </c>
      <c r="I17" s="37" t="s">
        <v>228</v>
      </c>
      <c r="J17" s="38">
        <v>2</v>
      </c>
      <c r="K17" s="427">
        <v>9</v>
      </c>
    </row>
    <row r="18" spans="1:11" ht="15.75" thickBot="1">
      <c r="A18" s="430">
        <v>10</v>
      </c>
      <c r="B18" s="433">
        <v>1</v>
      </c>
      <c r="C18" s="40" t="s">
        <v>44</v>
      </c>
      <c r="D18" s="41" t="s">
        <v>45</v>
      </c>
      <c r="E18" s="434">
        <v>2</v>
      </c>
      <c r="F18" s="435" t="s">
        <v>160</v>
      </c>
      <c r="G18" s="433">
        <v>1</v>
      </c>
      <c r="H18" s="434" t="s">
        <v>169</v>
      </c>
      <c r="I18" s="436" t="s">
        <v>45</v>
      </c>
      <c r="J18" s="437">
        <v>2</v>
      </c>
      <c r="K18" s="430">
        <v>10</v>
      </c>
    </row>
    <row r="19" spans="1:11" ht="17.25" thickBot="1">
      <c r="A19" s="438"/>
      <c r="B19" s="439" t="s">
        <v>295</v>
      </c>
      <c r="C19" s="440"/>
      <c r="D19" s="441"/>
      <c r="E19" s="442">
        <f>SUM(E9:E18)</f>
        <v>19</v>
      </c>
      <c r="F19" s="443"/>
      <c r="G19" s="444" t="s">
        <v>295</v>
      </c>
      <c r="H19" s="445"/>
      <c r="I19" s="446"/>
      <c r="J19" s="447">
        <f>SUM(J9:J18)</f>
        <v>21</v>
      </c>
      <c r="K19" s="448"/>
    </row>
    <row r="20" spans="1:11" ht="15.75" customHeight="1" thickBot="1">
      <c r="A20" s="449"/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ht="13.5" thickBot="1">
      <c r="A21" s="414" t="s">
        <v>158</v>
      </c>
      <c r="B21" s="415" t="s">
        <v>161</v>
      </c>
      <c r="C21" s="416"/>
      <c r="D21" s="416"/>
      <c r="E21" s="417"/>
      <c r="F21" s="155" t="s">
        <v>160</v>
      </c>
      <c r="G21" s="418" t="s">
        <v>159</v>
      </c>
      <c r="H21" s="419"/>
      <c r="I21" s="419"/>
      <c r="J21" s="420"/>
      <c r="K21" s="421" t="s">
        <v>158</v>
      </c>
    </row>
    <row r="22" spans="1:11" ht="13.5" thickBot="1">
      <c r="A22" s="422"/>
      <c r="B22" s="452" t="s">
        <v>162</v>
      </c>
      <c r="C22" s="423" t="s">
        <v>163</v>
      </c>
      <c r="D22" s="423" t="s">
        <v>164</v>
      </c>
      <c r="E22" s="423" t="s">
        <v>165</v>
      </c>
      <c r="F22" s="424"/>
      <c r="G22" s="425" t="s">
        <v>162</v>
      </c>
      <c r="H22" s="425" t="s">
        <v>163</v>
      </c>
      <c r="I22" s="425" t="s">
        <v>164</v>
      </c>
      <c r="J22" s="425" t="s">
        <v>165</v>
      </c>
      <c r="K22" s="426"/>
    </row>
    <row r="23" spans="1:11" ht="15">
      <c r="A23" s="453">
        <v>11</v>
      </c>
      <c r="B23" s="19">
        <v>2</v>
      </c>
      <c r="C23" s="40" t="s">
        <v>56</v>
      </c>
      <c r="D23" s="56" t="s">
        <v>57</v>
      </c>
      <c r="E23" s="57">
        <v>2</v>
      </c>
      <c r="F23" s="429" t="s">
        <v>160</v>
      </c>
      <c r="G23" s="428">
        <v>2</v>
      </c>
      <c r="H23" s="16" t="s">
        <v>180</v>
      </c>
      <c r="I23" s="454" t="s">
        <v>181</v>
      </c>
      <c r="J23" s="455">
        <v>3</v>
      </c>
      <c r="K23" s="453">
        <v>11</v>
      </c>
    </row>
    <row r="24" spans="1:11" ht="15">
      <c r="A24" s="456">
        <v>12</v>
      </c>
      <c r="B24" s="34">
        <v>2</v>
      </c>
      <c r="C24" s="34" t="s">
        <v>58</v>
      </c>
      <c r="D24" s="59" t="s">
        <v>59</v>
      </c>
      <c r="E24" s="24">
        <v>3</v>
      </c>
      <c r="F24" s="432" t="s">
        <v>160</v>
      </c>
      <c r="G24" s="431">
        <v>2</v>
      </c>
      <c r="H24" s="35" t="s">
        <v>182</v>
      </c>
      <c r="I24" s="37" t="s">
        <v>183</v>
      </c>
      <c r="J24" s="38">
        <v>3</v>
      </c>
      <c r="K24" s="456">
        <v>12</v>
      </c>
    </row>
    <row r="25" spans="1:11" ht="15">
      <c r="A25" s="453">
        <v>13</v>
      </c>
      <c r="B25" s="19">
        <v>2</v>
      </c>
      <c r="C25" s="34" t="s">
        <v>60</v>
      </c>
      <c r="D25" s="37" t="s">
        <v>61</v>
      </c>
      <c r="E25" s="60">
        <v>1</v>
      </c>
      <c r="F25" s="432" t="s">
        <v>160</v>
      </c>
      <c r="G25" s="431">
        <v>2</v>
      </c>
      <c r="H25" s="35" t="s">
        <v>184</v>
      </c>
      <c r="I25" s="87" t="s">
        <v>185</v>
      </c>
      <c r="J25" s="38">
        <v>1</v>
      </c>
      <c r="K25" s="453">
        <v>13</v>
      </c>
    </row>
    <row r="26" spans="1:11" ht="15">
      <c r="A26" s="456">
        <v>14</v>
      </c>
      <c r="B26" s="19">
        <v>2</v>
      </c>
      <c r="C26" s="34" t="s">
        <v>62</v>
      </c>
      <c r="D26" s="37" t="s">
        <v>63</v>
      </c>
      <c r="E26" s="60">
        <v>3</v>
      </c>
      <c r="F26" s="432" t="s">
        <v>160</v>
      </c>
      <c r="G26" s="431">
        <v>2</v>
      </c>
      <c r="H26" s="35" t="s">
        <v>186</v>
      </c>
      <c r="I26" s="87" t="s">
        <v>63</v>
      </c>
      <c r="J26" s="38">
        <v>3</v>
      </c>
      <c r="K26" s="456">
        <v>14</v>
      </c>
    </row>
    <row r="27" spans="1:11" ht="15">
      <c r="A27" s="453">
        <v>15</v>
      </c>
      <c r="B27" s="19">
        <v>2</v>
      </c>
      <c r="C27" s="19" t="s">
        <v>64</v>
      </c>
      <c r="D27" s="37" t="s">
        <v>65</v>
      </c>
      <c r="E27" s="60">
        <v>3</v>
      </c>
      <c r="F27" s="432" t="s">
        <v>160</v>
      </c>
      <c r="G27" s="431">
        <v>2</v>
      </c>
      <c r="H27" s="35" t="s">
        <v>187</v>
      </c>
      <c r="I27" s="87" t="s">
        <v>65</v>
      </c>
      <c r="J27" s="38">
        <v>3</v>
      </c>
      <c r="K27" s="453">
        <v>15</v>
      </c>
    </row>
    <row r="28" spans="1:11" ht="15">
      <c r="A28" s="456">
        <v>16</v>
      </c>
      <c r="B28" s="19">
        <v>2</v>
      </c>
      <c r="C28" s="34" t="s">
        <v>66</v>
      </c>
      <c r="D28" s="61" t="s">
        <v>67</v>
      </c>
      <c r="E28" s="62">
        <v>3</v>
      </c>
      <c r="F28" s="432" t="s">
        <v>160</v>
      </c>
      <c r="G28" s="431">
        <v>5</v>
      </c>
      <c r="H28" s="60" t="s">
        <v>217</v>
      </c>
      <c r="I28" s="33" t="s">
        <v>67</v>
      </c>
      <c r="J28" s="35">
        <v>3</v>
      </c>
      <c r="K28" s="456">
        <v>16</v>
      </c>
    </row>
    <row r="29" spans="1:11" ht="15">
      <c r="A29" s="453">
        <v>17</v>
      </c>
      <c r="B29" s="19">
        <v>2</v>
      </c>
      <c r="C29" s="63" t="s">
        <v>69</v>
      </c>
      <c r="D29" s="64" t="s">
        <v>70</v>
      </c>
      <c r="E29" s="62">
        <v>1</v>
      </c>
      <c r="F29" s="432" t="s">
        <v>160</v>
      </c>
      <c r="G29" s="431">
        <v>2</v>
      </c>
      <c r="H29" s="60" t="s">
        <v>188</v>
      </c>
      <c r="I29" s="33" t="s">
        <v>189</v>
      </c>
      <c r="J29" s="34">
        <v>1</v>
      </c>
      <c r="K29" s="453">
        <v>17</v>
      </c>
    </row>
    <row r="30" spans="1:11" ht="15.75" thickBot="1">
      <c r="A30" s="456">
        <v>18</v>
      </c>
      <c r="B30" s="19">
        <v>2</v>
      </c>
      <c r="C30" s="38" t="s">
        <v>71</v>
      </c>
      <c r="D30" s="41" t="s">
        <v>72</v>
      </c>
      <c r="E30" s="35">
        <v>3</v>
      </c>
      <c r="F30" s="432" t="s">
        <v>160</v>
      </c>
      <c r="G30" s="433">
        <v>2</v>
      </c>
      <c r="H30" s="434" t="s">
        <v>229</v>
      </c>
      <c r="I30" s="436" t="s">
        <v>230</v>
      </c>
      <c r="J30" s="457">
        <v>3</v>
      </c>
      <c r="K30" s="456">
        <v>18</v>
      </c>
    </row>
    <row r="31" spans="1:11" ht="17.25" thickBot="1">
      <c r="A31" s="438"/>
      <c r="B31" s="439" t="s">
        <v>295</v>
      </c>
      <c r="C31" s="440"/>
      <c r="D31" s="441"/>
      <c r="E31" s="442">
        <f>SUM(E23:E30)</f>
        <v>19</v>
      </c>
      <c r="F31" s="443"/>
      <c r="G31" s="444" t="s">
        <v>295</v>
      </c>
      <c r="H31" s="445"/>
      <c r="I31" s="446"/>
      <c r="J31" s="447">
        <f>SUM(J23:J30)</f>
        <v>20</v>
      </c>
      <c r="K31" s="448"/>
    </row>
    <row r="32" spans="1:11" ht="15.75" customHeight="1" thickBot="1">
      <c r="A32" s="449"/>
      <c r="B32" s="450"/>
      <c r="C32" s="450"/>
      <c r="D32" s="450"/>
      <c r="E32" s="450"/>
      <c r="F32" s="450"/>
      <c r="G32" s="450"/>
      <c r="H32" s="450"/>
      <c r="I32" s="450"/>
      <c r="J32" s="450"/>
      <c r="K32" s="451"/>
    </row>
    <row r="33" spans="1:11" ht="13.5" thickBot="1">
      <c r="A33" s="414" t="s">
        <v>158</v>
      </c>
      <c r="B33" s="415" t="s">
        <v>161</v>
      </c>
      <c r="C33" s="416"/>
      <c r="D33" s="416"/>
      <c r="E33" s="417"/>
      <c r="F33" s="155" t="s">
        <v>160</v>
      </c>
      <c r="G33" s="418" t="s">
        <v>159</v>
      </c>
      <c r="H33" s="419"/>
      <c r="I33" s="419"/>
      <c r="J33" s="420"/>
      <c r="K33" s="421" t="s">
        <v>158</v>
      </c>
    </row>
    <row r="34" spans="1:11" ht="13.5" thickBot="1">
      <c r="A34" s="422"/>
      <c r="B34" s="423" t="s">
        <v>162</v>
      </c>
      <c r="C34" s="423" t="s">
        <v>163</v>
      </c>
      <c r="D34" s="423" t="s">
        <v>164</v>
      </c>
      <c r="E34" s="423" t="s">
        <v>165</v>
      </c>
      <c r="F34" s="424"/>
      <c r="G34" s="425" t="s">
        <v>162</v>
      </c>
      <c r="H34" s="425" t="s">
        <v>163</v>
      </c>
      <c r="I34" s="425" t="s">
        <v>164</v>
      </c>
      <c r="J34" s="425" t="s">
        <v>165</v>
      </c>
      <c r="K34" s="426"/>
    </row>
    <row r="35" spans="1:11" ht="15">
      <c r="A35" s="453">
        <v>19</v>
      </c>
      <c r="B35" s="19">
        <v>3</v>
      </c>
      <c r="C35" s="65" t="s">
        <v>74</v>
      </c>
      <c r="D35" s="66" t="s">
        <v>75</v>
      </c>
      <c r="E35" s="67">
        <v>3</v>
      </c>
      <c r="F35" s="429" t="s">
        <v>160</v>
      </c>
      <c r="G35" s="428">
        <v>3</v>
      </c>
      <c r="H35" s="69" t="s">
        <v>190</v>
      </c>
      <c r="I35" s="66" t="s">
        <v>191</v>
      </c>
      <c r="J35" s="67">
        <v>3</v>
      </c>
      <c r="K35" s="453">
        <v>19</v>
      </c>
    </row>
    <row r="36" spans="1:11" ht="15">
      <c r="A36" s="456">
        <v>20</v>
      </c>
      <c r="B36" s="19">
        <v>3</v>
      </c>
      <c r="C36" s="69" t="s">
        <v>76</v>
      </c>
      <c r="D36" s="64" t="s">
        <v>77</v>
      </c>
      <c r="E36" s="62">
        <v>2</v>
      </c>
      <c r="F36" s="429" t="s">
        <v>160</v>
      </c>
      <c r="G36" s="431">
        <v>3</v>
      </c>
      <c r="H36" s="65" t="s">
        <v>192</v>
      </c>
      <c r="I36" s="64" t="s">
        <v>77</v>
      </c>
      <c r="J36" s="62">
        <v>3</v>
      </c>
      <c r="K36" s="456">
        <v>20</v>
      </c>
    </row>
    <row r="37" spans="1:11" ht="15">
      <c r="A37" s="453">
        <v>21</v>
      </c>
      <c r="B37" s="19">
        <v>3</v>
      </c>
      <c r="C37" s="70" t="s">
        <v>78</v>
      </c>
      <c r="D37" s="37" t="s">
        <v>79</v>
      </c>
      <c r="E37" s="60">
        <v>3</v>
      </c>
      <c r="F37" s="429" t="s">
        <v>160</v>
      </c>
      <c r="G37" s="431">
        <v>3</v>
      </c>
      <c r="H37" s="65" t="s">
        <v>193</v>
      </c>
      <c r="I37" s="61" t="s">
        <v>194</v>
      </c>
      <c r="J37" s="62">
        <v>3</v>
      </c>
      <c r="K37" s="453">
        <v>21</v>
      </c>
    </row>
    <row r="38" spans="1:11" ht="15">
      <c r="A38" s="456">
        <v>22</v>
      </c>
      <c r="B38" s="19">
        <v>3</v>
      </c>
      <c r="C38" s="70" t="s">
        <v>80</v>
      </c>
      <c r="D38" s="61" t="s">
        <v>81</v>
      </c>
      <c r="E38" s="62">
        <v>3</v>
      </c>
      <c r="F38" s="429" t="s">
        <v>160</v>
      </c>
      <c r="G38" s="431">
        <v>3</v>
      </c>
      <c r="H38" s="65" t="s">
        <v>195</v>
      </c>
      <c r="I38" s="64" t="s">
        <v>81</v>
      </c>
      <c r="J38" s="62">
        <v>3</v>
      </c>
      <c r="K38" s="456">
        <v>22</v>
      </c>
    </row>
    <row r="39" spans="1:11" ht="15">
      <c r="A39" s="453">
        <v>23</v>
      </c>
      <c r="B39" s="19">
        <v>3</v>
      </c>
      <c r="C39" s="70" t="s">
        <v>82</v>
      </c>
      <c r="D39" s="61" t="s">
        <v>83</v>
      </c>
      <c r="E39" s="62">
        <v>3</v>
      </c>
      <c r="F39" s="429" t="s">
        <v>160</v>
      </c>
      <c r="G39" s="431">
        <v>3</v>
      </c>
      <c r="H39" s="65" t="s">
        <v>196</v>
      </c>
      <c r="I39" s="64" t="s">
        <v>197</v>
      </c>
      <c r="J39" s="62">
        <v>3</v>
      </c>
      <c r="K39" s="453">
        <v>23</v>
      </c>
    </row>
    <row r="40" spans="1:11" ht="15">
      <c r="A40" s="456">
        <v>24</v>
      </c>
      <c r="B40" s="19">
        <v>3</v>
      </c>
      <c r="C40" s="70" t="s">
        <v>84</v>
      </c>
      <c r="D40" s="61" t="s">
        <v>85</v>
      </c>
      <c r="E40" s="62">
        <v>3</v>
      </c>
      <c r="F40" s="429" t="s">
        <v>160</v>
      </c>
      <c r="G40" s="431">
        <v>5</v>
      </c>
      <c r="H40" s="60" t="s">
        <v>221</v>
      </c>
      <c r="I40" s="33" t="s">
        <v>85</v>
      </c>
      <c r="J40" s="35">
        <v>2</v>
      </c>
      <c r="K40" s="456">
        <v>24</v>
      </c>
    </row>
    <row r="41" spans="1:11" ht="15">
      <c r="A41" s="453">
        <v>25</v>
      </c>
      <c r="B41" s="19">
        <v>3</v>
      </c>
      <c r="C41" s="70" t="s">
        <v>86</v>
      </c>
      <c r="D41" s="64" t="s">
        <v>87</v>
      </c>
      <c r="E41" s="62">
        <v>3</v>
      </c>
      <c r="F41" s="429" t="s">
        <v>160</v>
      </c>
      <c r="G41" s="458"/>
      <c r="H41" s="458"/>
      <c r="I41" s="458"/>
      <c r="J41" s="458"/>
      <c r="K41" s="453"/>
    </row>
    <row r="42" spans="1:11" ht="15.75" thickBot="1">
      <c r="A42" s="456">
        <v>26</v>
      </c>
      <c r="B42" s="19">
        <v>3</v>
      </c>
      <c r="C42" s="65" t="s">
        <v>88</v>
      </c>
      <c r="D42" s="64" t="s">
        <v>89</v>
      </c>
      <c r="E42" s="62">
        <v>1</v>
      </c>
      <c r="F42" s="429" t="s">
        <v>160</v>
      </c>
      <c r="G42" s="433">
        <v>3</v>
      </c>
      <c r="H42" s="459" t="s">
        <v>198</v>
      </c>
      <c r="I42" s="460" t="s">
        <v>89</v>
      </c>
      <c r="J42" s="461">
        <v>1</v>
      </c>
      <c r="K42" s="456">
        <v>25</v>
      </c>
    </row>
    <row r="43" spans="1:11" ht="17.25" thickBot="1">
      <c r="A43" s="438"/>
      <c r="B43" s="439" t="s">
        <v>295</v>
      </c>
      <c r="C43" s="440"/>
      <c r="D43" s="441"/>
      <c r="E43" s="442">
        <f>SUM(E35:E42)</f>
        <v>21</v>
      </c>
      <c r="F43" s="443"/>
      <c r="G43" s="444" t="s">
        <v>295</v>
      </c>
      <c r="H43" s="445"/>
      <c r="I43" s="446"/>
      <c r="J43" s="447">
        <f>SUM(J35:J42)</f>
        <v>18</v>
      </c>
      <c r="K43" s="448"/>
    </row>
    <row r="44" spans="1:11" ht="15.75" customHeight="1" thickBot="1">
      <c r="A44" s="449"/>
      <c r="B44" s="450"/>
      <c r="C44" s="450"/>
      <c r="D44" s="450"/>
      <c r="E44" s="450"/>
      <c r="F44" s="450"/>
      <c r="G44" s="450"/>
      <c r="H44" s="450"/>
      <c r="I44" s="450"/>
      <c r="J44" s="450"/>
      <c r="K44" s="451"/>
    </row>
    <row r="45" spans="1:11" ht="13.5" thickBot="1">
      <c r="A45" s="414" t="s">
        <v>158</v>
      </c>
      <c r="B45" s="415" t="s">
        <v>161</v>
      </c>
      <c r="C45" s="416"/>
      <c r="D45" s="416"/>
      <c r="E45" s="417"/>
      <c r="F45" s="155" t="s">
        <v>160</v>
      </c>
      <c r="G45" s="418" t="s">
        <v>159</v>
      </c>
      <c r="H45" s="419"/>
      <c r="I45" s="419"/>
      <c r="J45" s="420"/>
      <c r="K45" s="421" t="s">
        <v>158</v>
      </c>
    </row>
    <row r="46" spans="1:11" ht="13.5" thickBot="1">
      <c r="A46" s="422"/>
      <c r="B46" s="423" t="s">
        <v>162</v>
      </c>
      <c r="C46" s="423" t="s">
        <v>163</v>
      </c>
      <c r="D46" s="423" t="s">
        <v>164</v>
      </c>
      <c r="E46" s="423" t="s">
        <v>165</v>
      </c>
      <c r="F46" s="424"/>
      <c r="G46" s="425" t="s">
        <v>162</v>
      </c>
      <c r="H46" s="425" t="s">
        <v>163</v>
      </c>
      <c r="I46" s="425" t="s">
        <v>164</v>
      </c>
      <c r="J46" s="425" t="s">
        <v>165</v>
      </c>
      <c r="K46" s="426"/>
    </row>
    <row r="47" spans="1:11" ht="15">
      <c r="A47" s="453">
        <v>27</v>
      </c>
      <c r="B47" s="19">
        <v>4</v>
      </c>
      <c r="C47" s="65" t="s">
        <v>92</v>
      </c>
      <c r="D47" s="66" t="s">
        <v>93</v>
      </c>
      <c r="E47" s="67">
        <v>3</v>
      </c>
      <c r="F47" s="429" t="s">
        <v>160</v>
      </c>
      <c r="G47" s="428">
        <v>4</v>
      </c>
      <c r="H47" s="69" t="s">
        <v>199</v>
      </c>
      <c r="I47" s="66" t="s">
        <v>93</v>
      </c>
      <c r="J47" s="67">
        <v>3</v>
      </c>
      <c r="K47" s="453">
        <v>26</v>
      </c>
    </row>
    <row r="48" spans="1:11" ht="15">
      <c r="A48" s="456">
        <v>28</v>
      </c>
      <c r="B48" s="19">
        <v>4</v>
      </c>
      <c r="C48" s="65" t="s">
        <v>94</v>
      </c>
      <c r="D48" s="37" t="s">
        <v>95</v>
      </c>
      <c r="E48" s="60">
        <v>3</v>
      </c>
      <c r="F48" s="429" t="s">
        <v>160</v>
      </c>
      <c r="G48" s="431">
        <v>4</v>
      </c>
      <c r="H48" s="65" t="s">
        <v>200</v>
      </c>
      <c r="I48" s="61" t="s">
        <v>95</v>
      </c>
      <c r="J48" s="62">
        <v>3</v>
      </c>
      <c r="K48" s="456">
        <v>27</v>
      </c>
    </row>
    <row r="49" spans="1:11" ht="15">
      <c r="A49" s="453">
        <v>29</v>
      </c>
      <c r="B49" s="19">
        <v>4</v>
      </c>
      <c r="C49" s="65" t="s">
        <v>96</v>
      </c>
      <c r="D49" s="61" t="s">
        <v>97</v>
      </c>
      <c r="E49" s="62">
        <v>3</v>
      </c>
      <c r="F49" s="429" t="s">
        <v>160</v>
      </c>
      <c r="G49" s="431">
        <v>4</v>
      </c>
      <c r="H49" s="65" t="s">
        <v>201</v>
      </c>
      <c r="I49" s="61" t="s">
        <v>97</v>
      </c>
      <c r="J49" s="62">
        <v>3</v>
      </c>
      <c r="K49" s="453">
        <v>28</v>
      </c>
    </row>
    <row r="50" spans="1:11" ht="15">
      <c r="A50" s="456">
        <v>30</v>
      </c>
      <c r="B50" s="19">
        <v>4</v>
      </c>
      <c r="C50" s="65" t="s">
        <v>98</v>
      </c>
      <c r="D50" s="37" t="s">
        <v>99</v>
      </c>
      <c r="E50" s="60">
        <v>3</v>
      </c>
      <c r="F50" s="429" t="s">
        <v>160</v>
      </c>
      <c r="G50" s="431">
        <v>4</v>
      </c>
      <c r="H50" s="65" t="s">
        <v>202</v>
      </c>
      <c r="I50" s="61" t="s">
        <v>99</v>
      </c>
      <c r="J50" s="62">
        <v>3</v>
      </c>
      <c r="K50" s="456">
        <v>29</v>
      </c>
    </row>
    <row r="51" spans="1:11" ht="15">
      <c r="A51" s="453">
        <v>31</v>
      </c>
      <c r="B51" s="19">
        <v>4</v>
      </c>
      <c r="C51" s="65" t="s">
        <v>100</v>
      </c>
      <c r="D51" s="74" t="s">
        <v>101</v>
      </c>
      <c r="E51" s="75">
        <v>2</v>
      </c>
      <c r="F51" s="462" t="s">
        <v>160</v>
      </c>
      <c r="G51" s="431">
        <v>4</v>
      </c>
      <c r="H51" s="65" t="s">
        <v>203</v>
      </c>
      <c r="I51" s="61" t="s">
        <v>204</v>
      </c>
      <c r="J51" s="62">
        <v>2</v>
      </c>
      <c r="K51" s="453">
        <v>30</v>
      </c>
    </row>
    <row r="52" spans="1:11" ht="15">
      <c r="A52" s="463">
        <v>32</v>
      </c>
      <c r="B52" s="464">
        <v>4</v>
      </c>
      <c r="C52" s="465" t="s">
        <v>102</v>
      </c>
      <c r="D52" s="466" t="s">
        <v>103</v>
      </c>
      <c r="E52" s="467">
        <v>2</v>
      </c>
      <c r="F52" s="468" t="s">
        <v>160</v>
      </c>
      <c r="G52" s="469">
        <v>3</v>
      </c>
      <c r="H52" s="70" t="s">
        <v>282</v>
      </c>
      <c r="I52" s="61" t="s">
        <v>251</v>
      </c>
      <c r="J52" s="62">
        <v>1</v>
      </c>
      <c r="K52" s="456">
        <v>31</v>
      </c>
    </row>
    <row r="53" spans="1:11" ht="15">
      <c r="A53" s="470"/>
      <c r="B53" s="471"/>
      <c r="C53" s="472"/>
      <c r="D53" s="473"/>
      <c r="E53" s="474"/>
      <c r="F53" s="468"/>
      <c r="G53" s="469">
        <v>4</v>
      </c>
      <c r="H53" s="70" t="s">
        <v>283</v>
      </c>
      <c r="I53" s="61" t="s">
        <v>253</v>
      </c>
      <c r="J53" s="62">
        <v>1</v>
      </c>
      <c r="K53" s="453">
        <v>32</v>
      </c>
    </row>
    <row r="54" spans="1:11" ht="15">
      <c r="A54" s="456">
        <v>33</v>
      </c>
      <c r="B54" s="19">
        <v>4</v>
      </c>
      <c r="C54" s="65" t="s">
        <v>104</v>
      </c>
      <c r="D54" s="74" t="s">
        <v>105</v>
      </c>
      <c r="E54" s="75">
        <v>3</v>
      </c>
      <c r="F54" s="429" t="s">
        <v>160</v>
      </c>
      <c r="G54" s="431">
        <v>5</v>
      </c>
      <c r="H54" s="60" t="s">
        <v>218</v>
      </c>
      <c r="I54" s="33" t="s">
        <v>219</v>
      </c>
      <c r="J54" s="35">
        <v>3</v>
      </c>
      <c r="K54" s="456">
        <v>33</v>
      </c>
    </row>
    <row r="55" spans="1:11" ht="15.75" thickBot="1">
      <c r="A55" s="456">
        <v>34</v>
      </c>
      <c r="B55" s="19">
        <v>4</v>
      </c>
      <c r="C55" s="65" t="s">
        <v>106</v>
      </c>
      <c r="D55" s="64" t="s">
        <v>107</v>
      </c>
      <c r="E55" s="70">
        <v>2</v>
      </c>
      <c r="F55" s="429" t="s">
        <v>160</v>
      </c>
      <c r="G55" s="433">
        <v>4</v>
      </c>
      <c r="H55" s="459" t="s">
        <v>205</v>
      </c>
      <c r="I55" s="460" t="s">
        <v>107</v>
      </c>
      <c r="J55" s="461">
        <v>2</v>
      </c>
      <c r="K55" s="453">
        <v>34</v>
      </c>
    </row>
    <row r="56" spans="1:11" ht="17.25" thickBot="1">
      <c r="A56" s="438"/>
      <c r="B56" s="439" t="s">
        <v>295</v>
      </c>
      <c r="C56" s="440"/>
      <c r="D56" s="441"/>
      <c r="E56" s="442">
        <f>SUM(E47:E55)</f>
        <v>21</v>
      </c>
      <c r="F56" s="443"/>
      <c r="G56" s="444" t="s">
        <v>295</v>
      </c>
      <c r="H56" s="445"/>
      <c r="I56" s="446"/>
      <c r="J56" s="447">
        <f>SUM(J47:J55)</f>
        <v>21</v>
      </c>
      <c r="K56" s="448"/>
    </row>
    <row r="57" spans="1:11" ht="15.75" customHeight="1" thickBot="1">
      <c r="A57" s="449"/>
      <c r="B57" s="450"/>
      <c r="C57" s="450"/>
      <c r="D57" s="450"/>
      <c r="E57" s="450"/>
      <c r="F57" s="450"/>
      <c r="G57" s="450"/>
      <c r="H57" s="450"/>
      <c r="I57" s="450"/>
      <c r="J57" s="450"/>
      <c r="K57" s="451"/>
    </row>
    <row r="58" spans="1:11" ht="13.5" thickBot="1">
      <c r="A58" s="414" t="s">
        <v>158</v>
      </c>
      <c r="B58" s="415" t="s">
        <v>161</v>
      </c>
      <c r="C58" s="416"/>
      <c r="D58" s="416"/>
      <c r="E58" s="417"/>
      <c r="F58" s="155" t="s">
        <v>160</v>
      </c>
      <c r="G58" s="418" t="s">
        <v>159</v>
      </c>
      <c r="H58" s="419"/>
      <c r="I58" s="419"/>
      <c r="J58" s="420"/>
      <c r="K58" s="421" t="s">
        <v>158</v>
      </c>
    </row>
    <row r="59" spans="1:11" ht="13.5" thickBot="1">
      <c r="A59" s="422"/>
      <c r="B59" s="423" t="s">
        <v>162</v>
      </c>
      <c r="C59" s="423" t="s">
        <v>163</v>
      </c>
      <c r="D59" s="423" t="s">
        <v>164</v>
      </c>
      <c r="E59" s="423" t="s">
        <v>165</v>
      </c>
      <c r="F59" s="424"/>
      <c r="G59" s="425" t="s">
        <v>162</v>
      </c>
      <c r="H59" s="425" t="s">
        <v>163</v>
      </c>
      <c r="I59" s="425" t="s">
        <v>164</v>
      </c>
      <c r="J59" s="425" t="s">
        <v>165</v>
      </c>
      <c r="K59" s="426"/>
    </row>
    <row r="60" spans="1:11" ht="15">
      <c r="A60" s="453">
        <v>35</v>
      </c>
      <c r="B60" s="19">
        <v>5</v>
      </c>
      <c r="C60" s="85" t="s">
        <v>110</v>
      </c>
      <c r="D60" s="86" t="s">
        <v>111</v>
      </c>
      <c r="E60" s="67">
        <v>2</v>
      </c>
      <c r="F60" s="475" t="s">
        <v>160</v>
      </c>
      <c r="G60" s="428">
        <v>6</v>
      </c>
      <c r="H60" s="16" t="s">
        <v>222</v>
      </c>
      <c r="I60" s="454" t="s">
        <v>223</v>
      </c>
      <c r="J60" s="57">
        <v>2</v>
      </c>
      <c r="K60" s="456">
        <v>35</v>
      </c>
    </row>
    <row r="61" spans="1:11" ht="15">
      <c r="A61" s="456">
        <v>36</v>
      </c>
      <c r="B61" s="34">
        <v>5</v>
      </c>
      <c r="C61" s="70" t="s">
        <v>112</v>
      </c>
      <c r="D61" s="74" t="s">
        <v>113</v>
      </c>
      <c r="E61" s="75">
        <v>2</v>
      </c>
      <c r="F61" s="475" t="s">
        <v>160</v>
      </c>
      <c r="G61" s="431">
        <v>5</v>
      </c>
      <c r="H61" s="60" t="s">
        <v>206</v>
      </c>
      <c r="I61" s="41" t="s">
        <v>113</v>
      </c>
      <c r="J61" s="34">
        <v>2</v>
      </c>
      <c r="K61" s="453">
        <v>36</v>
      </c>
    </row>
    <row r="62" spans="1:11" ht="15">
      <c r="A62" s="453">
        <v>37</v>
      </c>
      <c r="B62" s="34">
        <v>5</v>
      </c>
      <c r="C62" s="70" t="s">
        <v>114</v>
      </c>
      <c r="D62" s="64" t="s">
        <v>115</v>
      </c>
      <c r="E62" s="62">
        <v>3</v>
      </c>
      <c r="F62" s="475" t="s">
        <v>160</v>
      </c>
      <c r="G62" s="431">
        <v>5</v>
      </c>
      <c r="H62" s="60" t="s">
        <v>207</v>
      </c>
      <c r="I62" s="33" t="s">
        <v>115</v>
      </c>
      <c r="J62" s="34">
        <v>3</v>
      </c>
      <c r="K62" s="456">
        <v>37</v>
      </c>
    </row>
    <row r="63" spans="1:11" ht="15">
      <c r="A63" s="456">
        <v>38</v>
      </c>
      <c r="B63" s="34">
        <v>5</v>
      </c>
      <c r="C63" s="70" t="s">
        <v>116</v>
      </c>
      <c r="D63" s="87" t="s">
        <v>117</v>
      </c>
      <c r="E63" s="60">
        <v>3</v>
      </c>
      <c r="F63" s="475" t="s">
        <v>160</v>
      </c>
      <c r="G63" s="431">
        <v>5</v>
      </c>
      <c r="H63" s="60" t="s">
        <v>208</v>
      </c>
      <c r="I63" s="33" t="s">
        <v>117</v>
      </c>
      <c r="J63" s="34">
        <v>3</v>
      </c>
      <c r="K63" s="453">
        <v>38</v>
      </c>
    </row>
    <row r="64" spans="1:11" ht="15">
      <c r="A64" s="453">
        <v>39</v>
      </c>
      <c r="B64" s="34">
        <v>5</v>
      </c>
      <c r="C64" s="70" t="s">
        <v>118</v>
      </c>
      <c r="D64" s="64" t="s">
        <v>119</v>
      </c>
      <c r="E64" s="62">
        <v>2</v>
      </c>
      <c r="F64" s="475" t="s">
        <v>160</v>
      </c>
      <c r="G64" s="431">
        <v>5</v>
      </c>
      <c r="H64" s="60" t="s">
        <v>209</v>
      </c>
      <c r="I64" s="33" t="s">
        <v>119</v>
      </c>
      <c r="J64" s="34">
        <v>1</v>
      </c>
      <c r="K64" s="456">
        <v>39</v>
      </c>
    </row>
    <row r="65" spans="1:11" ht="15">
      <c r="A65" s="456">
        <v>40</v>
      </c>
      <c r="B65" s="34">
        <v>5</v>
      </c>
      <c r="C65" s="70" t="s">
        <v>120</v>
      </c>
      <c r="D65" s="74" t="s">
        <v>121</v>
      </c>
      <c r="E65" s="75">
        <v>2</v>
      </c>
      <c r="F65" s="475" t="s">
        <v>160</v>
      </c>
      <c r="G65" s="431">
        <v>5</v>
      </c>
      <c r="H65" s="60" t="s">
        <v>231</v>
      </c>
      <c r="I65" s="33" t="s">
        <v>232</v>
      </c>
      <c r="J65" s="35">
        <v>2</v>
      </c>
      <c r="K65" s="453">
        <v>40</v>
      </c>
    </row>
    <row r="66" spans="1:11" ht="15">
      <c r="A66" s="476">
        <v>41</v>
      </c>
      <c r="B66" s="477">
        <v>5</v>
      </c>
      <c r="C66" s="478" t="s">
        <v>122</v>
      </c>
      <c r="D66" s="479" t="s">
        <v>123</v>
      </c>
      <c r="E66" s="480">
        <v>3</v>
      </c>
      <c r="F66" s="481" t="s">
        <v>160</v>
      </c>
      <c r="G66" s="431">
        <v>3</v>
      </c>
      <c r="H66" s="65" t="s">
        <v>284</v>
      </c>
      <c r="I66" s="61" t="s">
        <v>244</v>
      </c>
      <c r="J66" s="62">
        <v>1</v>
      </c>
      <c r="K66" s="456">
        <v>41</v>
      </c>
    </row>
    <row r="67" spans="1:11" ht="15">
      <c r="A67" s="476"/>
      <c r="B67" s="477"/>
      <c r="C67" s="478"/>
      <c r="D67" s="479"/>
      <c r="E67" s="480"/>
      <c r="F67" s="482"/>
      <c r="G67" s="431">
        <v>5</v>
      </c>
      <c r="H67" s="483" t="s">
        <v>245</v>
      </c>
      <c r="I67" s="33" t="s">
        <v>246</v>
      </c>
      <c r="J67" s="35">
        <v>1</v>
      </c>
      <c r="K67" s="453">
        <v>42</v>
      </c>
    </row>
    <row r="68" spans="1:11" ht="15">
      <c r="A68" s="476"/>
      <c r="B68" s="477"/>
      <c r="C68" s="478"/>
      <c r="D68" s="479"/>
      <c r="E68" s="480"/>
      <c r="F68" s="484"/>
      <c r="G68" s="431">
        <v>6</v>
      </c>
      <c r="H68" s="65" t="s">
        <v>247</v>
      </c>
      <c r="I68" s="37" t="s">
        <v>248</v>
      </c>
      <c r="J68" s="62">
        <v>1</v>
      </c>
      <c r="K68" s="456">
        <v>43</v>
      </c>
    </row>
    <row r="69" spans="1:11" ht="15">
      <c r="A69" s="463">
        <v>42</v>
      </c>
      <c r="B69" s="464">
        <v>5</v>
      </c>
      <c r="C69" s="485" t="s">
        <v>124</v>
      </c>
      <c r="D69" s="486" t="s">
        <v>125</v>
      </c>
      <c r="E69" s="487">
        <v>3</v>
      </c>
      <c r="F69" s="488" t="s">
        <v>160</v>
      </c>
      <c r="G69" s="431">
        <v>3</v>
      </c>
      <c r="H69" s="65" t="s">
        <v>278</v>
      </c>
      <c r="I69" s="61" t="s">
        <v>237</v>
      </c>
      <c r="J69" s="62">
        <v>1</v>
      </c>
      <c r="K69" s="453">
        <v>44</v>
      </c>
    </row>
    <row r="70" spans="1:11" ht="15">
      <c r="A70" s="489"/>
      <c r="B70" s="490"/>
      <c r="C70" s="491"/>
      <c r="D70" s="492"/>
      <c r="E70" s="493"/>
      <c r="F70" s="494"/>
      <c r="G70" s="431">
        <v>3</v>
      </c>
      <c r="H70" s="65" t="s">
        <v>279</v>
      </c>
      <c r="I70" s="61" t="s">
        <v>239</v>
      </c>
      <c r="J70" s="62">
        <v>1</v>
      </c>
      <c r="K70" s="456">
        <v>45</v>
      </c>
    </row>
    <row r="71" spans="1:11" ht="15.75" thickBot="1">
      <c r="A71" s="489"/>
      <c r="B71" s="490"/>
      <c r="C71" s="491"/>
      <c r="D71" s="492"/>
      <c r="E71" s="493"/>
      <c r="F71" s="495"/>
      <c r="G71" s="433">
        <v>3</v>
      </c>
      <c r="H71" s="459" t="s">
        <v>280</v>
      </c>
      <c r="I71" s="496" t="s">
        <v>242</v>
      </c>
      <c r="J71" s="461">
        <v>1</v>
      </c>
      <c r="K71" s="453">
        <v>46</v>
      </c>
    </row>
    <row r="72" spans="1:11" ht="17.25" thickBot="1">
      <c r="A72" s="438"/>
      <c r="B72" s="439" t="s">
        <v>295</v>
      </c>
      <c r="C72" s="440"/>
      <c r="D72" s="441"/>
      <c r="E72" s="442">
        <f>SUM(E60:E69)</f>
        <v>20</v>
      </c>
      <c r="F72" s="443"/>
      <c r="G72" s="444" t="s">
        <v>295</v>
      </c>
      <c r="H72" s="445"/>
      <c r="I72" s="446"/>
      <c r="J72" s="447">
        <f>SUM(J60:J71)</f>
        <v>19</v>
      </c>
      <c r="K72" s="448"/>
    </row>
    <row r="73" spans="1:11" ht="15.75" customHeight="1" thickBot="1">
      <c r="A73" s="449"/>
      <c r="B73" s="450"/>
      <c r="C73" s="450"/>
      <c r="D73" s="450"/>
      <c r="E73" s="450"/>
      <c r="F73" s="450"/>
      <c r="G73" s="450"/>
      <c r="H73" s="450"/>
      <c r="I73" s="450"/>
      <c r="J73" s="450"/>
      <c r="K73" s="451"/>
    </row>
    <row r="74" spans="1:11" ht="13.5" thickBot="1">
      <c r="A74" s="414" t="s">
        <v>158</v>
      </c>
      <c r="B74" s="415" t="s">
        <v>161</v>
      </c>
      <c r="C74" s="416"/>
      <c r="D74" s="416"/>
      <c r="E74" s="417"/>
      <c r="F74" s="155" t="s">
        <v>160</v>
      </c>
      <c r="G74" s="418" t="s">
        <v>159</v>
      </c>
      <c r="H74" s="419"/>
      <c r="I74" s="419"/>
      <c r="J74" s="420"/>
      <c r="K74" s="421" t="s">
        <v>158</v>
      </c>
    </row>
    <row r="75" spans="1:11" ht="13.5" thickBot="1">
      <c r="A75" s="422"/>
      <c r="B75" s="423" t="s">
        <v>162</v>
      </c>
      <c r="C75" s="423" t="s">
        <v>163</v>
      </c>
      <c r="D75" s="423" t="s">
        <v>164</v>
      </c>
      <c r="E75" s="423" t="s">
        <v>165</v>
      </c>
      <c r="F75" s="424"/>
      <c r="G75" s="425" t="s">
        <v>162</v>
      </c>
      <c r="H75" s="425" t="s">
        <v>163</v>
      </c>
      <c r="I75" s="425" t="s">
        <v>164</v>
      </c>
      <c r="J75" s="425" t="s">
        <v>165</v>
      </c>
      <c r="K75" s="426"/>
    </row>
    <row r="76" spans="1:11" ht="15">
      <c r="A76" s="489">
        <v>43</v>
      </c>
      <c r="B76" s="490">
        <v>6</v>
      </c>
      <c r="C76" s="497" t="s">
        <v>127</v>
      </c>
      <c r="D76" s="498" t="s">
        <v>128</v>
      </c>
      <c r="E76" s="497">
        <v>2</v>
      </c>
      <c r="F76" s="499" t="s">
        <v>160</v>
      </c>
      <c r="G76" s="428">
        <v>4</v>
      </c>
      <c r="H76" s="69" t="s">
        <v>287</v>
      </c>
      <c r="I76" s="500" t="s">
        <v>256</v>
      </c>
      <c r="J76" s="67">
        <v>1</v>
      </c>
      <c r="K76" s="456">
        <v>47</v>
      </c>
    </row>
    <row r="77" spans="1:11" ht="15">
      <c r="A77" s="470"/>
      <c r="B77" s="471"/>
      <c r="C77" s="501"/>
      <c r="D77" s="502"/>
      <c r="E77" s="501"/>
      <c r="F77" s="503"/>
      <c r="G77" s="431">
        <v>5</v>
      </c>
      <c r="H77" s="483" t="s">
        <v>257</v>
      </c>
      <c r="I77" s="33" t="s">
        <v>258</v>
      </c>
      <c r="J77" s="35">
        <v>1</v>
      </c>
      <c r="K77" s="453">
        <v>48</v>
      </c>
    </row>
    <row r="78" spans="1:11" ht="15">
      <c r="A78" s="456">
        <v>44</v>
      </c>
      <c r="B78" s="34">
        <v>6</v>
      </c>
      <c r="C78" s="70" t="s">
        <v>129</v>
      </c>
      <c r="D78" s="43" t="s">
        <v>130</v>
      </c>
      <c r="E78" s="24">
        <v>2</v>
      </c>
      <c r="F78" s="475" t="s">
        <v>160</v>
      </c>
      <c r="G78" s="431">
        <v>6</v>
      </c>
      <c r="H78" s="35" t="s">
        <v>233</v>
      </c>
      <c r="I78" s="87" t="s">
        <v>234</v>
      </c>
      <c r="J78" s="75">
        <v>2</v>
      </c>
      <c r="K78" s="456">
        <v>49</v>
      </c>
    </row>
    <row r="79" spans="1:11" ht="15">
      <c r="A79" s="456">
        <v>45</v>
      </c>
      <c r="B79" s="34">
        <v>6</v>
      </c>
      <c r="C79" s="70" t="s">
        <v>131</v>
      </c>
      <c r="D79" s="87" t="s">
        <v>132</v>
      </c>
      <c r="E79" s="60">
        <v>3</v>
      </c>
      <c r="F79" s="475" t="s">
        <v>160</v>
      </c>
      <c r="G79" s="431">
        <v>6</v>
      </c>
      <c r="H79" s="35" t="s">
        <v>210</v>
      </c>
      <c r="I79" s="87" t="s">
        <v>132</v>
      </c>
      <c r="J79" s="34">
        <v>3</v>
      </c>
      <c r="K79" s="453">
        <v>50</v>
      </c>
    </row>
    <row r="80" spans="1:11" ht="15">
      <c r="A80" s="456">
        <v>46</v>
      </c>
      <c r="B80" s="34">
        <v>6</v>
      </c>
      <c r="C80" s="70" t="s">
        <v>133</v>
      </c>
      <c r="D80" s="91" t="s">
        <v>134</v>
      </c>
      <c r="E80" s="60">
        <v>2</v>
      </c>
      <c r="F80" s="475" t="s">
        <v>160</v>
      </c>
      <c r="G80" s="431">
        <v>6</v>
      </c>
      <c r="H80" s="35" t="s">
        <v>211</v>
      </c>
      <c r="I80" s="87" t="s">
        <v>134</v>
      </c>
      <c r="J80" s="38">
        <v>2</v>
      </c>
      <c r="K80" s="456">
        <v>51</v>
      </c>
    </row>
    <row r="81" spans="1:11" ht="15.75" thickBot="1">
      <c r="A81" s="456">
        <v>47</v>
      </c>
      <c r="B81" s="34">
        <v>6</v>
      </c>
      <c r="C81" s="70" t="s">
        <v>135</v>
      </c>
      <c r="D81" s="87" t="s">
        <v>136</v>
      </c>
      <c r="E81" s="60">
        <v>2</v>
      </c>
      <c r="F81" s="475" t="s">
        <v>160</v>
      </c>
      <c r="G81" s="433">
        <v>6</v>
      </c>
      <c r="H81" s="434" t="s">
        <v>212</v>
      </c>
      <c r="I81" s="504" t="s">
        <v>213</v>
      </c>
      <c r="J81" s="437">
        <v>3</v>
      </c>
      <c r="K81" s="453">
        <v>52</v>
      </c>
    </row>
    <row r="82" spans="1:11" ht="17.25" thickBot="1">
      <c r="A82" s="438"/>
      <c r="B82" s="439" t="s">
        <v>295</v>
      </c>
      <c r="C82" s="440"/>
      <c r="D82" s="441"/>
      <c r="E82" s="442">
        <f>SUM(E76:E81)</f>
        <v>11</v>
      </c>
      <c r="F82" s="443"/>
      <c r="G82" s="444" t="s">
        <v>295</v>
      </c>
      <c r="H82" s="445"/>
      <c r="I82" s="446"/>
      <c r="J82" s="447">
        <f>SUM(J76:J81)</f>
        <v>12</v>
      </c>
      <c r="K82" s="448"/>
    </row>
    <row r="83" spans="1:11" ht="15.75" customHeight="1" thickBot="1">
      <c r="A83" s="449"/>
      <c r="B83" s="450"/>
      <c r="C83" s="450"/>
      <c r="D83" s="450"/>
      <c r="E83" s="450"/>
      <c r="F83" s="450"/>
      <c r="G83" s="450"/>
      <c r="H83" s="450"/>
      <c r="I83" s="450"/>
      <c r="J83" s="450"/>
      <c r="K83" s="451"/>
    </row>
    <row r="84" spans="1:11" ht="13.5" thickBot="1">
      <c r="B84" s="376" t="s">
        <v>261</v>
      </c>
      <c r="C84" s="377"/>
      <c r="D84" s="377"/>
      <c r="E84" s="378">
        <f>SUM(E82,E72,E56,E43,E31,E19)</f>
        <v>111</v>
      </c>
      <c r="F84" s="379"/>
      <c r="G84" s="376" t="s">
        <v>296</v>
      </c>
      <c r="H84" s="377"/>
      <c r="I84" s="377"/>
      <c r="J84" s="378">
        <f>SUM(J82,J72,J56,J43,J31,J19)</f>
        <v>111</v>
      </c>
      <c r="K84" s="380"/>
    </row>
    <row r="85" spans="1:11">
      <c r="B85" s="381"/>
      <c r="C85" s="381"/>
      <c r="D85" s="381"/>
      <c r="E85" s="382"/>
      <c r="F85" s="379"/>
      <c r="G85" s="381"/>
      <c r="H85" s="381"/>
      <c r="I85" s="381"/>
      <c r="J85" s="382"/>
      <c r="K85" s="380"/>
    </row>
    <row r="86" spans="1:11">
      <c r="I86" s="383" t="s">
        <v>262</v>
      </c>
    </row>
    <row r="91" spans="1:11" s="375" customFormat="1">
      <c r="A91" s="143"/>
      <c r="B91" s="143"/>
      <c r="C91" s="143"/>
      <c r="D91" s="143"/>
      <c r="E91" s="143"/>
      <c r="F91" s="143"/>
      <c r="G91" s="143"/>
      <c r="H91" s="143"/>
      <c r="I91" s="383" t="s">
        <v>263</v>
      </c>
      <c r="K91" s="143"/>
    </row>
    <row r="92" spans="1:11" s="375" customFormat="1">
      <c r="A92" s="143"/>
      <c r="B92" s="143"/>
      <c r="C92" s="143"/>
      <c r="D92" s="143"/>
      <c r="E92" s="143"/>
      <c r="F92" s="143"/>
      <c r="G92" s="143"/>
      <c r="H92" s="143"/>
      <c r="I92" s="384" t="s">
        <v>264</v>
      </c>
      <c r="K92" s="143"/>
    </row>
  </sheetData>
  <mergeCells count="78">
    <mergeCell ref="B82:D82"/>
    <mergeCell ref="G82:I82"/>
    <mergeCell ref="A83:K83"/>
    <mergeCell ref="B84:D84"/>
    <mergeCell ref="G84:I84"/>
    <mergeCell ref="A76:A77"/>
    <mergeCell ref="B76:B77"/>
    <mergeCell ref="C76:C77"/>
    <mergeCell ref="D76:D77"/>
    <mergeCell ref="E76:E77"/>
    <mergeCell ref="F76:F77"/>
    <mergeCell ref="B72:D72"/>
    <mergeCell ref="G72:I72"/>
    <mergeCell ref="A73:K73"/>
    <mergeCell ref="A74:A75"/>
    <mergeCell ref="B74:E74"/>
    <mergeCell ref="F74:F75"/>
    <mergeCell ref="G74:J74"/>
    <mergeCell ref="K74:K75"/>
    <mergeCell ref="A69:A71"/>
    <mergeCell ref="B69:B71"/>
    <mergeCell ref="C69:C71"/>
    <mergeCell ref="D69:D71"/>
    <mergeCell ref="E69:E71"/>
    <mergeCell ref="F69:F71"/>
    <mergeCell ref="A66:A68"/>
    <mergeCell ref="B66:B68"/>
    <mergeCell ref="C66:C68"/>
    <mergeCell ref="D66:D68"/>
    <mergeCell ref="E66:E68"/>
    <mergeCell ref="F66:F68"/>
    <mergeCell ref="B56:D56"/>
    <mergeCell ref="G56:I56"/>
    <mergeCell ref="A57:K57"/>
    <mergeCell ref="A58:A59"/>
    <mergeCell ref="B58:E58"/>
    <mergeCell ref="F58:F59"/>
    <mergeCell ref="G58:J58"/>
    <mergeCell ref="K58:K59"/>
    <mergeCell ref="A52:A53"/>
    <mergeCell ref="B52:B53"/>
    <mergeCell ref="C52:C53"/>
    <mergeCell ref="D52:D53"/>
    <mergeCell ref="E52:E53"/>
    <mergeCell ref="F52:F53"/>
    <mergeCell ref="B43:D43"/>
    <mergeCell ref="G43:I43"/>
    <mergeCell ref="A44:K44"/>
    <mergeCell ref="A45:A46"/>
    <mergeCell ref="B45:E45"/>
    <mergeCell ref="F45:F46"/>
    <mergeCell ref="G45:J45"/>
    <mergeCell ref="K45:K46"/>
    <mergeCell ref="B31:D31"/>
    <mergeCell ref="G31:I31"/>
    <mergeCell ref="A32:K32"/>
    <mergeCell ref="A33:A34"/>
    <mergeCell ref="B33:E33"/>
    <mergeCell ref="F33:F34"/>
    <mergeCell ref="G33:J33"/>
    <mergeCell ref="K33:K34"/>
    <mergeCell ref="B19:D19"/>
    <mergeCell ref="G19:I19"/>
    <mergeCell ref="A20:K20"/>
    <mergeCell ref="A21:A22"/>
    <mergeCell ref="B21:E21"/>
    <mergeCell ref="F21:F22"/>
    <mergeCell ref="G21:J21"/>
    <mergeCell ref="K21:K22"/>
    <mergeCell ref="A2:K2"/>
    <mergeCell ref="A3:K3"/>
    <mergeCell ref="A4:K4"/>
    <mergeCell ref="A5:K5"/>
    <mergeCell ref="A7:A8"/>
    <mergeCell ref="B7:E7"/>
    <mergeCell ref="F7:F8"/>
    <mergeCell ref="G7:J7"/>
    <mergeCell ref="K7:K8"/>
  </mergeCells>
  <hyperlinks>
    <hyperlink ref="D9" r:id="rId1" display="Bahasa Indonesia"/>
    <hyperlink ref="I9" r:id="rId2" display="Bahasa Indonesia"/>
    <hyperlink ref="I10" r:id="rId3" display="Pendidikan Agama"/>
    <hyperlink ref="I11" r:id="rId4" display="Matematika Teknik I"/>
    <hyperlink ref="I13" r:id="rId5" display="Fisika Terapan"/>
    <hyperlink ref="I17" r:id="rId6" display="Fisika Terapan"/>
    <hyperlink ref="I18" r:id="rId7" display="Praktikum Fisika Terapan"/>
    <hyperlink ref="I23" r:id="rId8" display="Pendidikan Agama"/>
    <hyperlink ref="I24" r:id="rId9" display="Praktikum Fisika Terapan"/>
    <hyperlink ref="I25" r:id="rId10" display="Bahasa Indonesia"/>
    <hyperlink ref="I26" r:id="rId11" display="Bahasa Inggris I"/>
    <hyperlink ref="I30" r:id="rId12" display="Matematika Teknik I"/>
    <hyperlink ref="D14" r:id="rId13" display="Pendidikan Agama"/>
    <hyperlink ref="D26" r:id="rId14" display="Fisika Terapan"/>
    <hyperlink ref="D27" r:id="rId15" display="Praktikum Fisika Terapan"/>
    <hyperlink ref="D23" r:id="rId16" display="Matematika Teknik I"/>
    <hyperlink ref="D37" r:id="rId17" display="Bahasa Indonesia"/>
    <hyperlink ref="D48" r:id="rId18" display="Bahasa Inggris I"/>
  </hyperlinks>
  <printOptions horizontalCentered="1"/>
  <pageMargins left="0.55118110236220474" right="0.35433070866141736" top="0.59055118110236227" bottom="0.39370078740157483" header="0.31496062992125984" footer="0.51181102362204722"/>
  <pageSetup paperSize="9" scale="55" orientation="portrait" horizontalDpi="300" verticalDpi="300" r:id="rId1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2"/>
  <sheetViews>
    <sheetView tabSelected="1" topLeftCell="A62" workbookViewId="0">
      <selection activeCell="N71" sqref="N71"/>
    </sheetView>
  </sheetViews>
  <sheetFormatPr defaultRowHeight="12.75"/>
  <cols>
    <col min="1" max="1" width="3.85546875" style="143" bestFit="1" customWidth="1"/>
    <col min="2" max="2" width="5.140625" style="143" bestFit="1" customWidth="1"/>
    <col min="3" max="3" width="8.7109375" style="143" bestFit="1" customWidth="1"/>
    <col min="4" max="4" width="49.7109375" style="143" bestFit="1" customWidth="1"/>
    <col min="5" max="5" width="4" style="143" bestFit="1" customWidth="1"/>
    <col min="6" max="6" width="3" style="143" bestFit="1" customWidth="1"/>
    <col min="7" max="7" width="4.85546875" style="143" bestFit="1" customWidth="1"/>
    <col min="8" max="8" width="8.7109375" style="143" bestFit="1" customWidth="1"/>
    <col min="9" max="9" width="39.28515625" style="143" bestFit="1" customWidth="1"/>
    <col min="10" max="10" width="4" style="375" bestFit="1" customWidth="1"/>
    <col min="11" max="11" width="3.85546875" style="143" bestFit="1" customWidth="1"/>
    <col min="12" max="258" width="9.140625" style="143"/>
    <col min="259" max="259" width="8.7109375" style="143" bestFit="1" customWidth="1"/>
    <col min="260" max="260" width="44.140625" style="143" bestFit="1" customWidth="1"/>
    <col min="261" max="263" width="9.140625" style="143"/>
    <col min="264" max="264" width="8.7109375" style="143" bestFit="1" customWidth="1"/>
    <col min="265" max="265" width="42.140625" style="143" bestFit="1" customWidth="1"/>
    <col min="266" max="514" width="9.140625" style="143"/>
    <col min="515" max="515" width="8.7109375" style="143" bestFit="1" customWidth="1"/>
    <col min="516" max="516" width="44.140625" style="143" bestFit="1" customWidth="1"/>
    <col min="517" max="519" width="9.140625" style="143"/>
    <col min="520" max="520" width="8.7109375" style="143" bestFit="1" customWidth="1"/>
    <col min="521" max="521" width="42.140625" style="143" bestFit="1" customWidth="1"/>
    <col min="522" max="770" width="9.140625" style="143"/>
    <col min="771" max="771" width="8.7109375" style="143" bestFit="1" customWidth="1"/>
    <col min="772" max="772" width="44.140625" style="143" bestFit="1" customWidth="1"/>
    <col min="773" max="775" width="9.140625" style="143"/>
    <col min="776" max="776" width="8.7109375" style="143" bestFit="1" customWidth="1"/>
    <col min="777" max="777" width="42.140625" style="143" bestFit="1" customWidth="1"/>
    <col min="778" max="1026" width="9.140625" style="143"/>
    <col min="1027" max="1027" width="8.7109375" style="143" bestFit="1" customWidth="1"/>
    <col min="1028" max="1028" width="44.140625" style="143" bestFit="1" customWidth="1"/>
    <col min="1029" max="1031" width="9.140625" style="143"/>
    <col min="1032" max="1032" width="8.7109375" style="143" bestFit="1" customWidth="1"/>
    <col min="1033" max="1033" width="42.140625" style="143" bestFit="1" customWidth="1"/>
    <col min="1034" max="1282" width="9.140625" style="143"/>
    <col min="1283" max="1283" width="8.7109375" style="143" bestFit="1" customWidth="1"/>
    <col min="1284" max="1284" width="44.140625" style="143" bestFit="1" customWidth="1"/>
    <col min="1285" max="1287" width="9.140625" style="143"/>
    <col min="1288" max="1288" width="8.7109375" style="143" bestFit="1" customWidth="1"/>
    <col min="1289" max="1289" width="42.140625" style="143" bestFit="1" customWidth="1"/>
    <col min="1290" max="1538" width="9.140625" style="143"/>
    <col min="1539" max="1539" width="8.7109375" style="143" bestFit="1" customWidth="1"/>
    <col min="1540" max="1540" width="44.140625" style="143" bestFit="1" customWidth="1"/>
    <col min="1541" max="1543" width="9.140625" style="143"/>
    <col min="1544" max="1544" width="8.7109375" style="143" bestFit="1" customWidth="1"/>
    <col min="1545" max="1545" width="42.140625" style="143" bestFit="1" customWidth="1"/>
    <col min="1546" max="1794" width="9.140625" style="143"/>
    <col min="1795" max="1795" width="8.7109375" style="143" bestFit="1" customWidth="1"/>
    <col min="1796" max="1796" width="44.140625" style="143" bestFit="1" customWidth="1"/>
    <col min="1797" max="1799" width="9.140625" style="143"/>
    <col min="1800" max="1800" width="8.7109375" style="143" bestFit="1" customWidth="1"/>
    <col min="1801" max="1801" width="42.140625" style="143" bestFit="1" customWidth="1"/>
    <col min="1802" max="2050" width="9.140625" style="143"/>
    <col min="2051" max="2051" width="8.7109375" style="143" bestFit="1" customWidth="1"/>
    <col min="2052" max="2052" width="44.140625" style="143" bestFit="1" customWidth="1"/>
    <col min="2053" max="2055" width="9.140625" style="143"/>
    <col min="2056" max="2056" width="8.7109375" style="143" bestFit="1" customWidth="1"/>
    <col min="2057" max="2057" width="42.140625" style="143" bestFit="1" customWidth="1"/>
    <col min="2058" max="2306" width="9.140625" style="143"/>
    <col min="2307" max="2307" width="8.7109375" style="143" bestFit="1" customWidth="1"/>
    <col min="2308" max="2308" width="44.140625" style="143" bestFit="1" customWidth="1"/>
    <col min="2309" max="2311" width="9.140625" style="143"/>
    <col min="2312" max="2312" width="8.7109375" style="143" bestFit="1" customWidth="1"/>
    <col min="2313" max="2313" width="42.140625" style="143" bestFit="1" customWidth="1"/>
    <col min="2314" max="2562" width="9.140625" style="143"/>
    <col min="2563" max="2563" width="8.7109375" style="143" bestFit="1" customWidth="1"/>
    <col min="2564" max="2564" width="44.140625" style="143" bestFit="1" customWidth="1"/>
    <col min="2565" max="2567" width="9.140625" style="143"/>
    <col min="2568" max="2568" width="8.7109375" style="143" bestFit="1" customWidth="1"/>
    <col min="2569" max="2569" width="42.140625" style="143" bestFit="1" customWidth="1"/>
    <col min="2570" max="2818" width="9.140625" style="143"/>
    <col min="2819" max="2819" width="8.7109375" style="143" bestFit="1" customWidth="1"/>
    <col min="2820" max="2820" width="44.140625" style="143" bestFit="1" customWidth="1"/>
    <col min="2821" max="2823" width="9.140625" style="143"/>
    <col min="2824" max="2824" width="8.7109375" style="143" bestFit="1" customWidth="1"/>
    <col min="2825" max="2825" width="42.140625" style="143" bestFit="1" customWidth="1"/>
    <col min="2826" max="3074" width="9.140625" style="143"/>
    <col min="3075" max="3075" width="8.7109375" style="143" bestFit="1" customWidth="1"/>
    <col min="3076" max="3076" width="44.140625" style="143" bestFit="1" customWidth="1"/>
    <col min="3077" max="3079" width="9.140625" style="143"/>
    <col min="3080" max="3080" width="8.7109375" style="143" bestFit="1" customWidth="1"/>
    <col min="3081" max="3081" width="42.140625" style="143" bestFit="1" customWidth="1"/>
    <col min="3082" max="3330" width="9.140625" style="143"/>
    <col min="3331" max="3331" width="8.7109375" style="143" bestFit="1" customWidth="1"/>
    <col min="3332" max="3332" width="44.140625" style="143" bestFit="1" customWidth="1"/>
    <col min="3333" max="3335" width="9.140625" style="143"/>
    <col min="3336" max="3336" width="8.7109375" style="143" bestFit="1" customWidth="1"/>
    <col min="3337" max="3337" width="42.140625" style="143" bestFit="1" customWidth="1"/>
    <col min="3338" max="3586" width="9.140625" style="143"/>
    <col min="3587" max="3587" width="8.7109375" style="143" bestFit="1" customWidth="1"/>
    <col min="3588" max="3588" width="44.140625" style="143" bestFit="1" customWidth="1"/>
    <col min="3589" max="3591" width="9.140625" style="143"/>
    <col min="3592" max="3592" width="8.7109375" style="143" bestFit="1" customWidth="1"/>
    <col min="3593" max="3593" width="42.140625" style="143" bestFit="1" customWidth="1"/>
    <col min="3594" max="3842" width="9.140625" style="143"/>
    <col min="3843" max="3843" width="8.7109375" style="143" bestFit="1" customWidth="1"/>
    <col min="3844" max="3844" width="44.140625" style="143" bestFit="1" customWidth="1"/>
    <col min="3845" max="3847" width="9.140625" style="143"/>
    <col min="3848" max="3848" width="8.7109375" style="143" bestFit="1" customWidth="1"/>
    <col min="3849" max="3849" width="42.140625" style="143" bestFit="1" customWidth="1"/>
    <col min="3850" max="4098" width="9.140625" style="143"/>
    <col min="4099" max="4099" width="8.7109375" style="143" bestFit="1" customWidth="1"/>
    <col min="4100" max="4100" width="44.140625" style="143" bestFit="1" customWidth="1"/>
    <col min="4101" max="4103" width="9.140625" style="143"/>
    <col min="4104" max="4104" width="8.7109375" style="143" bestFit="1" customWidth="1"/>
    <col min="4105" max="4105" width="42.140625" style="143" bestFit="1" customWidth="1"/>
    <col min="4106" max="4354" width="9.140625" style="143"/>
    <col min="4355" max="4355" width="8.7109375" style="143" bestFit="1" customWidth="1"/>
    <col min="4356" max="4356" width="44.140625" style="143" bestFit="1" customWidth="1"/>
    <col min="4357" max="4359" width="9.140625" style="143"/>
    <col min="4360" max="4360" width="8.7109375" style="143" bestFit="1" customWidth="1"/>
    <col min="4361" max="4361" width="42.140625" style="143" bestFit="1" customWidth="1"/>
    <col min="4362" max="4610" width="9.140625" style="143"/>
    <col min="4611" max="4611" width="8.7109375" style="143" bestFit="1" customWidth="1"/>
    <col min="4612" max="4612" width="44.140625" style="143" bestFit="1" customWidth="1"/>
    <col min="4613" max="4615" width="9.140625" style="143"/>
    <col min="4616" max="4616" width="8.7109375" style="143" bestFit="1" customWidth="1"/>
    <col min="4617" max="4617" width="42.140625" style="143" bestFit="1" customWidth="1"/>
    <col min="4618" max="4866" width="9.140625" style="143"/>
    <col min="4867" max="4867" width="8.7109375" style="143" bestFit="1" customWidth="1"/>
    <col min="4868" max="4868" width="44.140625" style="143" bestFit="1" customWidth="1"/>
    <col min="4869" max="4871" width="9.140625" style="143"/>
    <col min="4872" max="4872" width="8.7109375" style="143" bestFit="1" customWidth="1"/>
    <col min="4873" max="4873" width="42.140625" style="143" bestFit="1" customWidth="1"/>
    <col min="4874" max="5122" width="9.140625" style="143"/>
    <col min="5123" max="5123" width="8.7109375" style="143" bestFit="1" customWidth="1"/>
    <col min="5124" max="5124" width="44.140625" style="143" bestFit="1" customWidth="1"/>
    <col min="5125" max="5127" width="9.140625" style="143"/>
    <col min="5128" max="5128" width="8.7109375" style="143" bestFit="1" customWidth="1"/>
    <col min="5129" max="5129" width="42.140625" style="143" bestFit="1" customWidth="1"/>
    <col min="5130" max="5378" width="9.140625" style="143"/>
    <col min="5379" max="5379" width="8.7109375" style="143" bestFit="1" customWidth="1"/>
    <col min="5380" max="5380" width="44.140625" style="143" bestFit="1" customWidth="1"/>
    <col min="5381" max="5383" width="9.140625" style="143"/>
    <col min="5384" max="5384" width="8.7109375" style="143" bestFit="1" customWidth="1"/>
    <col min="5385" max="5385" width="42.140625" style="143" bestFit="1" customWidth="1"/>
    <col min="5386" max="5634" width="9.140625" style="143"/>
    <col min="5635" max="5635" width="8.7109375" style="143" bestFit="1" customWidth="1"/>
    <col min="5636" max="5636" width="44.140625" style="143" bestFit="1" customWidth="1"/>
    <col min="5637" max="5639" width="9.140625" style="143"/>
    <col min="5640" max="5640" width="8.7109375" style="143" bestFit="1" customWidth="1"/>
    <col min="5641" max="5641" width="42.140625" style="143" bestFit="1" customWidth="1"/>
    <col min="5642" max="5890" width="9.140625" style="143"/>
    <col min="5891" max="5891" width="8.7109375" style="143" bestFit="1" customWidth="1"/>
    <col min="5892" max="5892" width="44.140625" style="143" bestFit="1" customWidth="1"/>
    <col min="5893" max="5895" width="9.140625" style="143"/>
    <col min="5896" max="5896" width="8.7109375" style="143" bestFit="1" customWidth="1"/>
    <col min="5897" max="5897" width="42.140625" style="143" bestFit="1" customWidth="1"/>
    <col min="5898" max="6146" width="9.140625" style="143"/>
    <col min="6147" max="6147" width="8.7109375" style="143" bestFit="1" customWidth="1"/>
    <col min="6148" max="6148" width="44.140625" style="143" bestFit="1" customWidth="1"/>
    <col min="6149" max="6151" width="9.140625" style="143"/>
    <col min="6152" max="6152" width="8.7109375" style="143" bestFit="1" customWidth="1"/>
    <col min="6153" max="6153" width="42.140625" style="143" bestFit="1" customWidth="1"/>
    <col min="6154" max="6402" width="9.140625" style="143"/>
    <col min="6403" max="6403" width="8.7109375" style="143" bestFit="1" customWidth="1"/>
    <col min="6404" max="6404" width="44.140625" style="143" bestFit="1" customWidth="1"/>
    <col min="6405" max="6407" width="9.140625" style="143"/>
    <col min="6408" max="6408" width="8.7109375" style="143" bestFit="1" customWidth="1"/>
    <col min="6409" max="6409" width="42.140625" style="143" bestFit="1" customWidth="1"/>
    <col min="6410" max="6658" width="9.140625" style="143"/>
    <col min="6659" max="6659" width="8.7109375" style="143" bestFit="1" customWidth="1"/>
    <col min="6660" max="6660" width="44.140625" style="143" bestFit="1" customWidth="1"/>
    <col min="6661" max="6663" width="9.140625" style="143"/>
    <col min="6664" max="6664" width="8.7109375" style="143" bestFit="1" customWidth="1"/>
    <col min="6665" max="6665" width="42.140625" style="143" bestFit="1" customWidth="1"/>
    <col min="6666" max="6914" width="9.140625" style="143"/>
    <col min="6915" max="6915" width="8.7109375" style="143" bestFit="1" customWidth="1"/>
    <col min="6916" max="6916" width="44.140625" style="143" bestFit="1" customWidth="1"/>
    <col min="6917" max="6919" width="9.140625" style="143"/>
    <col min="6920" max="6920" width="8.7109375" style="143" bestFit="1" customWidth="1"/>
    <col min="6921" max="6921" width="42.140625" style="143" bestFit="1" customWidth="1"/>
    <col min="6922" max="7170" width="9.140625" style="143"/>
    <col min="7171" max="7171" width="8.7109375" style="143" bestFit="1" customWidth="1"/>
    <col min="7172" max="7172" width="44.140625" style="143" bestFit="1" customWidth="1"/>
    <col min="7173" max="7175" width="9.140625" style="143"/>
    <col min="7176" max="7176" width="8.7109375" style="143" bestFit="1" customWidth="1"/>
    <col min="7177" max="7177" width="42.140625" style="143" bestFit="1" customWidth="1"/>
    <col min="7178" max="7426" width="9.140625" style="143"/>
    <col min="7427" max="7427" width="8.7109375" style="143" bestFit="1" customWidth="1"/>
    <col min="7428" max="7428" width="44.140625" style="143" bestFit="1" customWidth="1"/>
    <col min="7429" max="7431" width="9.140625" style="143"/>
    <col min="7432" max="7432" width="8.7109375" style="143" bestFit="1" customWidth="1"/>
    <col min="7433" max="7433" width="42.140625" style="143" bestFit="1" customWidth="1"/>
    <col min="7434" max="7682" width="9.140625" style="143"/>
    <col min="7683" max="7683" width="8.7109375" style="143" bestFit="1" customWidth="1"/>
    <col min="7684" max="7684" width="44.140625" style="143" bestFit="1" customWidth="1"/>
    <col min="7685" max="7687" width="9.140625" style="143"/>
    <col min="7688" max="7688" width="8.7109375" style="143" bestFit="1" customWidth="1"/>
    <col min="7689" max="7689" width="42.140625" style="143" bestFit="1" customWidth="1"/>
    <col min="7690" max="7938" width="9.140625" style="143"/>
    <col min="7939" max="7939" width="8.7109375" style="143" bestFit="1" customWidth="1"/>
    <col min="7940" max="7940" width="44.140625" style="143" bestFit="1" customWidth="1"/>
    <col min="7941" max="7943" width="9.140625" style="143"/>
    <col min="7944" max="7944" width="8.7109375" style="143" bestFit="1" customWidth="1"/>
    <col min="7945" max="7945" width="42.140625" style="143" bestFit="1" customWidth="1"/>
    <col min="7946" max="8194" width="9.140625" style="143"/>
    <col min="8195" max="8195" width="8.7109375" style="143" bestFit="1" customWidth="1"/>
    <col min="8196" max="8196" width="44.140625" style="143" bestFit="1" customWidth="1"/>
    <col min="8197" max="8199" width="9.140625" style="143"/>
    <col min="8200" max="8200" width="8.7109375" style="143" bestFit="1" customWidth="1"/>
    <col min="8201" max="8201" width="42.140625" style="143" bestFit="1" customWidth="1"/>
    <col min="8202" max="8450" width="9.140625" style="143"/>
    <col min="8451" max="8451" width="8.7109375" style="143" bestFit="1" customWidth="1"/>
    <col min="8452" max="8452" width="44.140625" style="143" bestFit="1" customWidth="1"/>
    <col min="8453" max="8455" width="9.140625" style="143"/>
    <col min="8456" max="8456" width="8.7109375" style="143" bestFit="1" customWidth="1"/>
    <col min="8457" max="8457" width="42.140625" style="143" bestFit="1" customWidth="1"/>
    <col min="8458" max="8706" width="9.140625" style="143"/>
    <col min="8707" max="8707" width="8.7109375" style="143" bestFit="1" customWidth="1"/>
    <col min="8708" max="8708" width="44.140625" style="143" bestFit="1" customWidth="1"/>
    <col min="8709" max="8711" width="9.140625" style="143"/>
    <col min="8712" max="8712" width="8.7109375" style="143" bestFit="1" customWidth="1"/>
    <col min="8713" max="8713" width="42.140625" style="143" bestFit="1" customWidth="1"/>
    <col min="8714" max="8962" width="9.140625" style="143"/>
    <col min="8963" max="8963" width="8.7109375" style="143" bestFit="1" customWidth="1"/>
    <col min="8964" max="8964" width="44.140625" style="143" bestFit="1" customWidth="1"/>
    <col min="8965" max="8967" width="9.140625" style="143"/>
    <col min="8968" max="8968" width="8.7109375" style="143" bestFit="1" customWidth="1"/>
    <col min="8969" max="8969" width="42.140625" style="143" bestFit="1" customWidth="1"/>
    <col min="8970" max="9218" width="9.140625" style="143"/>
    <col min="9219" max="9219" width="8.7109375" style="143" bestFit="1" customWidth="1"/>
    <col min="9220" max="9220" width="44.140625" style="143" bestFit="1" customWidth="1"/>
    <col min="9221" max="9223" width="9.140625" style="143"/>
    <col min="9224" max="9224" width="8.7109375" style="143" bestFit="1" customWidth="1"/>
    <col min="9225" max="9225" width="42.140625" style="143" bestFit="1" customWidth="1"/>
    <col min="9226" max="9474" width="9.140625" style="143"/>
    <col min="9475" max="9475" width="8.7109375" style="143" bestFit="1" customWidth="1"/>
    <col min="9476" max="9476" width="44.140625" style="143" bestFit="1" customWidth="1"/>
    <col min="9477" max="9479" width="9.140625" style="143"/>
    <col min="9480" max="9480" width="8.7109375" style="143" bestFit="1" customWidth="1"/>
    <col min="9481" max="9481" width="42.140625" style="143" bestFit="1" customWidth="1"/>
    <col min="9482" max="9730" width="9.140625" style="143"/>
    <col min="9731" max="9731" width="8.7109375" style="143" bestFit="1" customWidth="1"/>
    <col min="9732" max="9732" width="44.140625" style="143" bestFit="1" customWidth="1"/>
    <col min="9733" max="9735" width="9.140625" style="143"/>
    <col min="9736" max="9736" width="8.7109375" style="143" bestFit="1" customWidth="1"/>
    <col min="9737" max="9737" width="42.140625" style="143" bestFit="1" customWidth="1"/>
    <col min="9738" max="9986" width="9.140625" style="143"/>
    <col min="9987" max="9987" width="8.7109375" style="143" bestFit="1" customWidth="1"/>
    <col min="9988" max="9988" width="44.140625" style="143" bestFit="1" customWidth="1"/>
    <col min="9989" max="9991" width="9.140625" style="143"/>
    <col min="9992" max="9992" width="8.7109375" style="143" bestFit="1" customWidth="1"/>
    <col min="9993" max="9993" width="42.140625" style="143" bestFit="1" customWidth="1"/>
    <col min="9994" max="10242" width="9.140625" style="143"/>
    <col min="10243" max="10243" width="8.7109375" style="143" bestFit="1" customWidth="1"/>
    <col min="10244" max="10244" width="44.140625" style="143" bestFit="1" customWidth="1"/>
    <col min="10245" max="10247" width="9.140625" style="143"/>
    <col min="10248" max="10248" width="8.7109375" style="143" bestFit="1" customWidth="1"/>
    <col min="10249" max="10249" width="42.140625" style="143" bestFit="1" customWidth="1"/>
    <col min="10250" max="10498" width="9.140625" style="143"/>
    <col min="10499" max="10499" width="8.7109375" style="143" bestFit="1" customWidth="1"/>
    <col min="10500" max="10500" width="44.140625" style="143" bestFit="1" customWidth="1"/>
    <col min="10501" max="10503" width="9.140625" style="143"/>
    <col min="10504" max="10504" width="8.7109375" style="143" bestFit="1" customWidth="1"/>
    <col min="10505" max="10505" width="42.140625" style="143" bestFit="1" customWidth="1"/>
    <col min="10506" max="10754" width="9.140625" style="143"/>
    <col min="10755" max="10755" width="8.7109375" style="143" bestFit="1" customWidth="1"/>
    <col min="10756" max="10756" width="44.140625" style="143" bestFit="1" customWidth="1"/>
    <col min="10757" max="10759" width="9.140625" style="143"/>
    <col min="10760" max="10760" width="8.7109375" style="143" bestFit="1" customWidth="1"/>
    <col min="10761" max="10761" width="42.140625" style="143" bestFit="1" customWidth="1"/>
    <col min="10762" max="11010" width="9.140625" style="143"/>
    <col min="11011" max="11011" width="8.7109375" style="143" bestFit="1" customWidth="1"/>
    <col min="11012" max="11012" width="44.140625" style="143" bestFit="1" customWidth="1"/>
    <col min="11013" max="11015" width="9.140625" style="143"/>
    <col min="11016" max="11016" width="8.7109375" style="143" bestFit="1" customWidth="1"/>
    <col min="11017" max="11017" width="42.140625" style="143" bestFit="1" customWidth="1"/>
    <col min="11018" max="11266" width="9.140625" style="143"/>
    <col min="11267" max="11267" width="8.7109375" style="143" bestFit="1" customWidth="1"/>
    <col min="11268" max="11268" width="44.140625" style="143" bestFit="1" customWidth="1"/>
    <col min="11269" max="11271" width="9.140625" style="143"/>
    <col min="11272" max="11272" width="8.7109375" style="143" bestFit="1" customWidth="1"/>
    <col min="11273" max="11273" width="42.140625" style="143" bestFit="1" customWidth="1"/>
    <col min="11274" max="11522" width="9.140625" style="143"/>
    <col min="11523" max="11523" width="8.7109375" style="143" bestFit="1" customWidth="1"/>
    <col min="11524" max="11524" width="44.140625" style="143" bestFit="1" customWidth="1"/>
    <col min="11525" max="11527" width="9.140625" style="143"/>
    <col min="11528" max="11528" width="8.7109375" style="143" bestFit="1" customWidth="1"/>
    <col min="11529" max="11529" width="42.140625" style="143" bestFit="1" customWidth="1"/>
    <col min="11530" max="11778" width="9.140625" style="143"/>
    <col min="11779" max="11779" width="8.7109375" style="143" bestFit="1" customWidth="1"/>
    <col min="11780" max="11780" width="44.140625" style="143" bestFit="1" customWidth="1"/>
    <col min="11781" max="11783" width="9.140625" style="143"/>
    <col min="11784" max="11784" width="8.7109375" style="143" bestFit="1" customWidth="1"/>
    <col min="11785" max="11785" width="42.140625" style="143" bestFit="1" customWidth="1"/>
    <col min="11786" max="12034" width="9.140625" style="143"/>
    <col min="12035" max="12035" width="8.7109375" style="143" bestFit="1" customWidth="1"/>
    <col min="12036" max="12036" width="44.140625" style="143" bestFit="1" customWidth="1"/>
    <col min="12037" max="12039" width="9.140625" style="143"/>
    <col min="12040" max="12040" width="8.7109375" style="143" bestFit="1" customWidth="1"/>
    <col min="12041" max="12041" width="42.140625" style="143" bestFit="1" customWidth="1"/>
    <col min="12042" max="12290" width="9.140625" style="143"/>
    <col min="12291" max="12291" width="8.7109375" style="143" bestFit="1" customWidth="1"/>
    <col min="12292" max="12292" width="44.140625" style="143" bestFit="1" customWidth="1"/>
    <col min="12293" max="12295" width="9.140625" style="143"/>
    <col min="12296" max="12296" width="8.7109375" style="143" bestFit="1" customWidth="1"/>
    <col min="12297" max="12297" width="42.140625" style="143" bestFit="1" customWidth="1"/>
    <col min="12298" max="12546" width="9.140625" style="143"/>
    <col min="12547" max="12547" width="8.7109375" style="143" bestFit="1" customWidth="1"/>
    <col min="12548" max="12548" width="44.140625" style="143" bestFit="1" customWidth="1"/>
    <col min="12549" max="12551" width="9.140625" style="143"/>
    <col min="12552" max="12552" width="8.7109375" style="143" bestFit="1" customWidth="1"/>
    <col min="12553" max="12553" width="42.140625" style="143" bestFit="1" customWidth="1"/>
    <col min="12554" max="12802" width="9.140625" style="143"/>
    <col min="12803" max="12803" width="8.7109375" style="143" bestFit="1" customWidth="1"/>
    <col min="12804" max="12804" width="44.140625" style="143" bestFit="1" customWidth="1"/>
    <col min="12805" max="12807" width="9.140625" style="143"/>
    <col min="12808" max="12808" width="8.7109375" style="143" bestFit="1" customWidth="1"/>
    <col min="12809" max="12809" width="42.140625" style="143" bestFit="1" customWidth="1"/>
    <col min="12810" max="13058" width="9.140625" style="143"/>
    <col min="13059" max="13059" width="8.7109375" style="143" bestFit="1" customWidth="1"/>
    <col min="13060" max="13060" width="44.140625" style="143" bestFit="1" customWidth="1"/>
    <col min="13061" max="13063" width="9.140625" style="143"/>
    <col min="13064" max="13064" width="8.7109375" style="143" bestFit="1" customWidth="1"/>
    <col min="13065" max="13065" width="42.140625" style="143" bestFit="1" customWidth="1"/>
    <col min="13066" max="13314" width="9.140625" style="143"/>
    <col min="13315" max="13315" width="8.7109375" style="143" bestFit="1" customWidth="1"/>
    <col min="13316" max="13316" width="44.140625" style="143" bestFit="1" customWidth="1"/>
    <col min="13317" max="13319" width="9.140625" style="143"/>
    <col min="13320" max="13320" width="8.7109375" style="143" bestFit="1" customWidth="1"/>
    <col min="13321" max="13321" width="42.140625" style="143" bestFit="1" customWidth="1"/>
    <col min="13322" max="13570" width="9.140625" style="143"/>
    <col min="13571" max="13571" width="8.7109375" style="143" bestFit="1" customWidth="1"/>
    <col min="13572" max="13572" width="44.140625" style="143" bestFit="1" customWidth="1"/>
    <col min="13573" max="13575" width="9.140625" style="143"/>
    <col min="13576" max="13576" width="8.7109375" style="143" bestFit="1" customWidth="1"/>
    <col min="13577" max="13577" width="42.140625" style="143" bestFit="1" customWidth="1"/>
    <col min="13578" max="13826" width="9.140625" style="143"/>
    <col min="13827" max="13827" width="8.7109375" style="143" bestFit="1" customWidth="1"/>
    <col min="13828" max="13828" width="44.140625" style="143" bestFit="1" customWidth="1"/>
    <col min="13829" max="13831" width="9.140625" style="143"/>
    <col min="13832" max="13832" width="8.7109375" style="143" bestFit="1" customWidth="1"/>
    <col min="13833" max="13833" width="42.140625" style="143" bestFit="1" customWidth="1"/>
    <col min="13834" max="14082" width="9.140625" style="143"/>
    <col min="14083" max="14083" width="8.7109375" style="143" bestFit="1" customWidth="1"/>
    <col min="14084" max="14084" width="44.140625" style="143" bestFit="1" customWidth="1"/>
    <col min="14085" max="14087" width="9.140625" style="143"/>
    <col min="14088" max="14088" width="8.7109375" style="143" bestFit="1" customWidth="1"/>
    <col min="14089" max="14089" width="42.140625" style="143" bestFit="1" customWidth="1"/>
    <col min="14090" max="14338" width="9.140625" style="143"/>
    <col min="14339" max="14339" width="8.7109375" style="143" bestFit="1" customWidth="1"/>
    <col min="14340" max="14340" width="44.140625" style="143" bestFit="1" customWidth="1"/>
    <col min="14341" max="14343" width="9.140625" style="143"/>
    <col min="14344" max="14344" width="8.7109375" style="143" bestFit="1" customWidth="1"/>
    <col min="14345" max="14345" width="42.140625" style="143" bestFit="1" customWidth="1"/>
    <col min="14346" max="14594" width="9.140625" style="143"/>
    <col min="14595" max="14595" width="8.7109375" style="143" bestFit="1" customWidth="1"/>
    <col min="14596" max="14596" width="44.140625" style="143" bestFit="1" customWidth="1"/>
    <col min="14597" max="14599" width="9.140625" style="143"/>
    <col min="14600" max="14600" width="8.7109375" style="143" bestFit="1" customWidth="1"/>
    <col min="14601" max="14601" width="42.140625" style="143" bestFit="1" customWidth="1"/>
    <col min="14602" max="14850" width="9.140625" style="143"/>
    <col min="14851" max="14851" width="8.7109375" style="143" bestFit="1" customWidth="1"/>
    <col min="14852" max="14852" width="44.140625" style="143" bestFit="1" customWidth="1"/>
    <col min="14853" max="14855" width="9.140625" style="143"/>
    <col min="14856" max="14856" width="8.7109375" style="143" bestFit="1" customWidth="1"/>
    <col min="14857" max="14857" width="42.140625" style="143" bestFit="1" customWidth="1"/>
    <col min="14858" max="15106" width="9.140625" style="143"/>
    <col min="15107" max="15107" width="8.7109375" style="143" bestFit="1" customWidth="1"/>
    <col min="15108" max="15108" width="44.140625" style="143" bestFit="1" customWidth="1"/>
    <col min="15109" max="15111" width="9.140625" style="143"/>
    <col min="15112" max="15112" width="8.7109375" style="143" bestFit="1" customWidth="1"/>
    <col min="15113" max="15113" width="42.140625" style="143" bestFit="1" customWidth="1"/>
    <col min="15114" max="15362" width="9.140625" style="143"/>
    <col min="15363" max="15363" width="8.7109375" style="143" bestFit="1" customWidth="1"/>
    <col min="15364" max="15364" width="44.140625" style="143" bestFit="1" customWidth="1"/>
    <col min="15365" max="15367" width="9.140625" style="143"/>
    <col min="15368" max="15368" width="8.7109375" style="143" bestFit="1" customWidth="1"/>
    <col min="15369" max="15369" width="42.140625" style="143" bestFit="1" customWidth="1"/>
    <col min="15370" max="15618" width="9.140625" style="143"/>
    <col min="15619" max="15619" width="8.7109375" style="143" bestFit="1" customWidth="1"/>
    <col min="15620" max="15620" width="44.140625" style="143" bestFit="1" customWidth="1"/>
    <col min="15621" max="15623" width="9.140625" style="143"/>
    <col min="15624" max="15624" width="8.7109375" style="143" bestFit="1" customWidth="1"/>
    <col min="15625" max="15625" width="42.140625" style="143" bestFit="1" customWidth="1"/>
    <col min="15626" max="15874" width="9.140625" style="143"/>
    <col min="15875" max="15875" width="8.7109375" style="143" bestFit="1" customWidth="1"/>
    <col min="15876" max="15876" width="44.140625" style="143" bestFit="1" customWidth="1"/>
    <col min="15877" max="15879" width="9.140625" style="143"/>
    <col min="15880" max="15880" width="8.7109375" style="143" bestFit="1" customWidth="1"/>
    <col min="15881" max="15881" width="42.140625" style="143" bestFit="1" customWidth="1"/>
    <col min="15882" max="16130" width="9.140625" style="143"/>
    <col min="16131" max="16131" width="8.7109375" style="143" bestFit="1" customWidth="1"/>
    <col min="16132" max="16132" width="44.140625" style="143" bestFit="1" customWidth="1"/>
    <col min="16133" max="16135" width="9.140625" style="143"/>
    <col min="16136" max="16136" width="8.7109375" style="143" bestFit="1" customWidth="1"/>
    <col min="16137" max="16137" width="42.140625" style="143" bestFit="1" customWidth="1"/>
    <col min="16138" max="16384" width="9.140625" style="143"/>
  </cols>
  <sheetData>
    <row r="2" spans="1:11" ht="18">
      <c r="A2" s="142" t="s">
        <v>293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>
      <c r="A3" s="142" t="s">
        <v>297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8">
      <c r="A4" s="142" t="s">
        <v>155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8">
      <c r="A5" s="142" t="s">
        <v>156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7.25" thickBot="1">
      <c r="A6" s="144"/>
      <c r="B6" s="144"/>
      <c r="C6" s="144"/>
      <c r="D6" s="145"/>
      <c r="E6" s="145"/>
      <c r="F6" s="144"/>
      <c r="G6" s="144"/>
      <c r="H6" s="144"/>
      <c r="I6" s="144"/>
      <c r="J6" s="146"/>
      <c r="K6" s="147"/>
    </row>
    <row r="7" spans="1:11" ht="13.5" thickBot="1">
      <c r="A7" s="414" t="s">
        <v>158</v>
      </c>
      <c r="B7" s="415" t="s">
        <v>161</v>
      </c>
      <c r="C7" s="416"/>
      <c r="D7" s="416"/>
      <c r="E7" s="417"/>
      <c r="F7" s="155" t="s">
        <v>160</v>
      </c>
      <c r="G7" s="418" t="s">
        <v>159</v>
      </c>
      <c r="H7" s="419"/>
      <c r="I7" s="419"/>
      <c r="J7" s="420"/>
      <c r="K7" s="421" t="s">
        <v>158</v>
      </c>
    </row>
    <row r="8" spans="1:11" ht="13.5" thickBot="1">
      <c r="A8" s="422"/>
      <c r="B8" s="423" t="s">
        <v>162</v>
      </c>
      <c r="C8" s="423" t="s">
        <v>163</v>
      </c>
      <c r="D8" s="423" t="s">
        <v>164</v>
      </c>
      <c r="E8" s="423" t="s">
        <v>165</v>
      </c>
      <c r="F8" s="424"/>
      <c r="G8" s="425" t="s">
        <v>162</v>
      </c>
      <c r="H8" s="425" t="s">
        <v>163</v>
      </c>
      <c r="I8" s="425" t="s">
        <v>164</v>
      </c>
      <c r="J8" s="425" t="s">
        <v>165</v>
      </c>
      <c r="K8" s="426"/>
    </row>
    <row r="9" spans="1:11" ht="15">
      <c r="A9" s="427">
        <v>1</v>
      </c>
      <c r="B9" s="428">
        <v>1</v>
      </c>
      <c r="C9" s="17" t="s">
        <v>172</v>
      </c>
      <c r="D9" s="18" t="s">
        <v>173</v>
      </c>
      <c r="E9" s="19">
        <v>2</v>
      </c>
      <c r="F9" s="429" t="s">
        <v>160</v>
      </c>
      <c r="G9" s="428">
        <v>1</v>
      </c>
      <c r="H9" s="16" t="s">
        <v>170</v>
      </c>
      <c r="I9" s="18" t="s">
        <v>171</v>
      </c>
      <c r="J9" s="19">
        <v>2</v>
      </c>
      <c r="K9" s="427">
        <v>1</v>
      </c>
    </row>
    <row r="10" spans="1:11" ht="15">
      <c r="A10" s="430">
        <v>2</v>
      </c>
      <c r="B10" s="431">
        <v>1</v>
      </c>
      <c r="C10" s="25" t="s">
        <v>25</v>
      </c>
      <c r="D10" s="26" t="s">
        <v>26</v>
      </c>
      <c r="E10" s="27">
        <v>2</v>
      </c>
      <c r="F10" s="432" t="s">
        <v>160</v>
      </c>
      <c r="G10" s="431">
        <v>1</v>
      </c>
      <c r="H10" s="35" t="s">
        <v>166</v>
      </c>
      <c r="I10" s="87" t="s">
        <v>167</v>
      </c>
      <c r="J10" s="38">
        <v>3</v>
      </c>
      <c r="K10" s="430">
        <v>2</v>
      </c>
    </row>
    <row r="11" spans="1:11" ht="15">
      <c r="A11" s="427">
        <v>3</v>
      </c>
      <c r="B11" s="431">
        <v>1</v>
      </c>
      <c r="C11" s="25" t="s">
        <v>28</v>
      </c>
      <c r="D11" s="30" t="s">
        <v>29</v>
      </c>
      <c r="E11" s="27">
        <v>2</v>
      </c>
      <c r="F11" s="432" t="s">
        <v>160</v>
      </c>
      <c r="G11" s="431">
        <v>1</v>
      </c>
      <c r="H11" s="35" t="s">
        <v>168</v>
      </c>
      <c r="I11" s="87" t="s">
        <v>29</v>
      </c>
      <c r="J11" s="38">
        <v>3</v>
      </c>
      <c r="K11" s="427">
        <v>3</v>
      </c>
    </row>
    <row r="12" spans="1:11" ht="15">
      <c r="A12" s="430">
        <v>4</v>
      </c>
      <c r="B12" s="431">
        <v>1</v>
      </c>
      <c r="C12" s="32" t="s">
        <v>30</v>
      </c>
      <c r="D12" s="30" t="s">
        <v>31</v>
      </c>
      <c r="E12" s="27">
        <v>3</v>
      </c>
      <c r="F12" s="432" t="s">
        <v>160</v>
      </c>
      <c r="G12" s="431">
        <v>1</v>
      </c>
      <c r="H12" s="35" t="s">
        <v>176</v>
      </c>
      <c r="I12" s="87" t="s">
        <v>31</v>
      </c>
      <c r="J12" s="38">
        <v>3</v>
      </c>
      <c r="K12" s="430">
        <v>4</v>
      </c>
    </row>
    <row r="13" spans="1:11" ht="15">
      <c r="A13" s="427">
        <v>5</v>
      </c>
      <c r="B13" s="431">
        <v>1</v>
      </c>
      <c r="C13" s="32" t="s">
        <v>32</v>
      </c>
      <c r="D13" s="33" t="s">
        <v>33</v>
      </c>
      <c r="E13" s="34">
        <v>1</v>
      </c>
      <c r="F13" s="432" t="s">
        <v>160</v>
      </c>
      <c r="G13" s="431">
        <v>1</v>
      </c>
      <c r="H13" s="35" t="s">
        <v>225</v>
      </c>
      <c r="I13" s="37" t="s">
        <v>226</v>
      </c>
      <c r="J13" s="60">
        <v>1</v>
      </c>
      <c r="K13" s="427">
        <v>5</v>
      </c>
    </row>
    <row r="14" spans="1:11" ht="15">
      <c r="A14" s="430">
        <v>6</v>
      </c>
      <c r="B14" s="431">
        <v>1</v>
      </c>
      <c r="C14" s="36" t="s">
        <v>35</v>
      </c>
      <c r="D14" s="37" t="s">
        <v>36</v>
      </c>
      <c r="E14" s="38">
        <v>2</v>
      </c>
      <c r="F14" s="432" t="s">
        <v>160</v>
      </c>
      <c r="G14" s="431">
        <v>1</v>
      </c>
      <c r="H14" s="35" t="s">
        <v>174</v>
      </c>
      <c r="I14" s="37" t="s">
        <v>175</v>
      </c>
      <c r="J14" s="38">
        <v>2</v>
      </c>
      <c r="K14" s="430">
        <v>6</v>
      </c>
    </row>
    <row r="15" spans="1:11" ht="15">
      <c r="A15" s="427">
        <v>7</v>
      </c>
      <c r="B15" s="431">
        <v>1</v>
      </c>
      <c r="C15" s="34" t="s">
        <v>37</v>
      </c>
      <c r="D15" s="37" t="s">
        <v>38</v>
      </c>
      <c r="E15" s="38">
        <v>1</v>
      </c>
      <c r="F15" s="432" t="s">
        <v>160</v>
      </c>
      <c r="G15" s="431">
        <v>1</v>
      </c>
      <c r="H15" s="35" t="s">
        <v>179</v>
      </c>
      <c r="I15" s="87" t="s">
        <v>38</v>
      </c>
      <c r="J15" s="34">
        <v>1</v>
      </c>
      <c r="K15" s="427">
        <v>7</v>
      </c>
    </row>
    <row r="16" spans="1:11" ht="15">
      <c r="A16" s="430">
        <v>8</v>
      </c>
      <c r="B16" s="431">
        <v>1</v>
      </c>
      <c r="C16" s="19" t="s">
        <v>39</v>
      </c>
      <c r="D16" s="37" t="s">
        <v>40</v>
      </c>
      <c r="E16" s="38">
        <v>2</v>
      </c>
      <c r="F16" s="432" t="s">
        <v>160</v>
      </c>
      <c r="G16" s="431">
        <v>1</v>
      </c>
      <c r="H16" s="35" t="s">
        <v>177</v>
      </c>
      <c r="I16" s="87" t="s">
        <v>178</v>
      </c>
      <c r="J16" s="38">
        <v>2</v>
      </c>
      <c r="K16" s="430">
        <v>8</v>
      </c>
    </row>
    <row r="17" spans="1:11" ht="15">
      <c r="A17" s="427">
        <v>9</v>
      </c>
      <c r="B17" s="431">
        <v>1</v>
      </c>
      <c r="C17" s="34" t="s">
        <v>42</v>
      </c>
      <c r="D17" s="33" t="s">
        <v>43</v>
      </c>
      <c r="E17" s="34">
        <v>2</v>
      </c>
      <c r="F17" s="432" t="s">
        <v>160</v>
      </c>
      <c r="G17" s="431">
        <v>2</v>
      </c>
      <c r="H17" s="35" t="s">
        <v>227</v>
      </c>
      <c r="I17" s="37" t="s">
        <v>228</v>
      </c>
      <c r="J17" s="38">
        <v>2</v>
      </c>
      <c r="K17" s="427">
        <v>9</v>
      </c>
    </row>
    <row r="18" spans="1:11" ht="15.75" thickBot="1">
      <c r="A18" s="430">
        <v>10</v>
      </c>
      <c r="B18" s="433">
        <v>1</v>
      </c>
      <c r="C18" s="40" t="s">
        <v>44</v>
      </c>
      <c r="D18" s="41" t="s">
        <v>45</v>
      </c>
      <c r="E18" s="434">
        <v>2</v>
      </c>
      <c r="F18" s="435" t="s">
        <v>160</v>
      </c>
      <c r="G18" s="433">
        <v>1</v>
      </c>
      <c r="H18" s="434" t="s">
        <v>169</v>
      </c>
      <c r="I18" s="436" t="s">
        <v>45</v>
      </c>
      <c r="J18" s="437">
        <v>2</v>
      </c>
      <c r="K18" s="430">
        <v>10</v>
      </c>
    </row>
    <row r="19" spans="1:11" ht="17.25" thickBot="1">
      <c r="A19" s="438"/>
      <c r="B19" s="439" t="s">
        <v>295</v>
      </c>
      <c r="C19" s="440"/>
      <c r="D19" s="441"/>
      <c r="E19" s="442">
        <f>SUM(E9:E18)</f>
        <v>19</v>
      </c>
      <c r="F19" s="443"/>
      <c r="G19" s="444" t="s">
        <v>295</v>
      </c>
      <c r="H19" s="445"/>
      <c r="I19" s="446"/>
      <c r="J19" s="447">
        <f>SUM(J9:J18)</f>
        <v>21</v>
      </c>
      <c r="K19" s="448"/>
    </row>
    <row r="20" spans="1:11" ht="15.75" customHeight="1" thickBot="1">
      <c r="A20" s="449"/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ht="13.5" thickBot="1">
      <c r="A21" s="414" t="s">
        <v>158</v>
      </c>
      <c r="B21" s="415" t="s">
        <v>161</v>
      </c>
      <c r="C21" s="416"/>
      <c r="D21" s="416"/>
      <c r="E21" s="417"/>
      <c r="F21" s="155" t="s">
        <v>160</v>
      </c>
      <c r="G21" s="418" t="s">
        <v>159</v>
      </c>
      <c r="H21" s="419"/>
      <c r="I21" s="419"/>
      <c r="J21" s="420"/>
      <c r="K21" s="421" t="s">
        <v>158</v>
      </c>
    </row>
    <row r="22" spans="1:11" ht="13.5" thickBot="1">
      <c r="A22" s="422"/>
      <c r="B22" s="452" t="s">
        <v>162</v>
      </c>
      <c r="C22" s="423" t="s">
        <v>163</v>
      </c>
      <c r="D22" s="423" t="s">
        <v>164</v>
      </c>
      <c r="E22" s="423" t="s">
        <v>165</v>
      </c>
      <c r="F22" s="424"/>
      <c r="G22" s="425" t="s">
        <v>162</v>
      </c>
      <c r="H22" s="425" t="s">
        <v>163</v>
      </c>
      <c r="I22" s="425" t="s">
        <v>164</v>
      </c>
      <c r="J22" s="425" t="s">
        <v>165</v>
      </c>
      <c r="K22" s="426"/>
    </row>
    <row r="23" spans="1:11" ht="15">
      <c r="A23" s="453">
        <v>11</v>
      </c>
      <c r="B23" s="19">
        <v>2</v>
      </c>
      <c r="C23" s="40" t="s">
        <v>56</v>
      </c>
      <c r="D23" s="56" t="s">
        <v>57</v>
      </c>
      <c r="E23" s="57">
        <v>2</v>
      </c>
      <c r="F23" s="429" t="s">
        <v>160</v>
      </c>
      <c r="G23" s="428">
        <v>2</v>
      </c>
      <c r="H23" s="16" t="s">
        <v>180</v>
      </c>
      <c r="I23" s="454" t="s">
        <v>181</v>
      </c>
      <c r="J23" s="455">
        <v>3</v>
      </c>
      <c r="K23" s="453">
        <v>11</v>
      </c>
    </row>
    <row r="24" spans="1:11" ht="15">
      <c r="A24" s="456">
        <v>12</v>
      </c>
      <c r="B24" s="34">
        <v>2</v>
      </c>
      <c r="C24" s="34" t="s">
        <v>58</v>
      </c>
      <c r="D24" s="59" t="s">
        <v>59</v>
      </c>
      <c r="E24" s="24">
        <v>3</v>
      </c>
      <c r="F24" s="432" t="s">
        <v>160</v>
      </c>
      <c r="G24" s="431">
        <v>2</v>
      </c>
      <c r="H24" s="35" t="s">
        <v>182</v>
      </c>
      <c r="I24" s="37" t="s">
        <v>183</v>
      </c>
      <c r="J24" s="38">
        <v>3</v>
      </c>
      <c r="K24" s="456">
        <v>12</v>
      </c>
    </row>
    <row r="25" spans="1:11" ht="15">
      <c r="A25" s="453">
        <v>13</v>
      </c>
      <c r="B25" s="19">
        <v>2</v>
      </c>
      <c r="C25" s="34" t="s">
        <v>60</v>
      </c>
      <c r="D25" s="37" t="s">
        <v>61</v>
      </c>
      <c r="E25" s="60">
        <v>1</v>
      </c>
      <c r="F25" s="432" t="s">
        <v>160</v>
      </c>
      <c r="G25" s="431">
        <v>2</v>
      </c>
      <c r="H25" s="35" t="s">
        <v>184</v>
      </c>
      <c r="I25" s="87" t="s">
        <v>185</v>
      </c>
      <c r="J25" s="38">
        <v>1</v>
      </c>
      <c r="K25" s="453">
        <v>13</v>
      </c>
    </row>
    <row r="26" spans="1:11" ht="15">
      <c r="A26" s="456">
        <v>14</v>
      </c>
      <c r="B26" s="19">
        <v>2</v>
      </c>
      <c r="C26" s="34" t="s">
        <v>62</v>
      </c>
      <c r="D26" s="37" t="s">
        <v>63</v>
      </c>
      <c r="E26" s="60">
        <v>3</v>
      </c>
      <c r="F26" s="432" t="s">
        <v>160</v>
      </c>
      <c r="G26" s="431">
        <v>2</v>
      </c>
      <c r="H26" s="35" t="s">
        <v>186</v>
      </c>
      <c r="I26" s="87" t="s">
        <v>63</v>
      </c>
      <c r="J26" s="38">
        <v>3</v>
      </c>
      <c r="K26" s="456">
        <v>14</v>
      </c>
    </row>
    <row r="27" spans="1:11" ht="15">
      <c r="A27" s="453">
        <v>15</v>
      </c>
      <c r="B27" s="19">
        <v>2</v>
      </c>
      <c r="C27" s="19" t="s">
        <v>64</v>
      </c>
      <c r="D27" s="37" t="s">
        <v>65</v>
      </c>
      <c r="E27" s="60">
        <v>3</v>
      </c>
      <c r="F27" s="432" t="s">
        <v>160</v>
      </c>
      <c r="G27" s="431">
        <v>2</v>
      </c>
      <c r="H27" s="35" t="s">
        <v>187</v>
      </c>
      <c r="I27" s="87" t="s">
        <v>65</v>
      </c>
      <c r="J27" s="38">
        <v>3</v>
      </c>
      <c r="K27" s="453">
        <v>15</v>
      </c>
    </row>
    <row r="28" spans="1:11" ht="15">
      <c r="A28" s="456">
        <v>16</v>
      </c>
      <c r="B28" s="19">
        <v>2</v>
      </c>
      <c r="C28" s="34" t="s">
        <v>66</v>
      </c>
      <c r="D28" s="61" t="s">
        <v>67</v>
      </c>
      <c r="E28" s="62">
        <v>3</v>
      </c>
      <c r="F28" s="432" t="s">
        <v>160</v>
      </c>
      <c r="G28" s="431"/>
      <c r="H28" s="60"/>
      <c r="I28" s="33"/>
      <c r="J28" s="35"/>
      <c r="K28" s="456"/>
    </row>
    <row r="29" spans="1:11" ht="15">
      <c r="A29" s="453">
        <v>17</v>
      </c>
      <c r="B29" s="19">
        <v>2</v>
      </c>
      <c r="C29" s="63" t="s">
        <v>69</v>
      </c>
      <c r="D29" s="64" t="s">
        <v>70</v>
      </c>
      <c r="E29" s="62">
        <v>1</v>
      </c>
      <c r="F29" s="432" t="s">
        <v>160</v>
      </c>
      <c r="G29" s="431">
        <v>2</v>
      </c>
      <c r="H29" s="60" t="s">
        <v>188</v>
      </c>
      <c r="I29" s="33" t="s">
        <v>189</v>
      </c>
      <c r="J29" s="34">
        <v>1</v>
      </c>
      <c r="K29" s="453">
        <v>16</v>
      </c>
    </row>
    <row r="30" spans="1:11" ht="15.75" thickBot="1">
      <c r="A30" s="456">
        <v>18</v>
      </c>
      <c r="B30" s="19">
        <v>2</v>
      </c>
      <c r="C30" s="38" t="s">
        <v>71</v>
      </c>
      <c r="D30" s="41" t="s">
        <v>72</v>
      </c>
      <c r="E30" s="35">
        <v>3</v>
      </c>
      <c r="F30" s="432" t="s">
        <v>160</v>
      </c>
      <c r="G30" s="433">
        <v>2</v>
      </c>
      <c r="H30" s="434" t="s">
        <v>229</v>
      </c>
      <c r="I30" s="436" t="s">
        <v>230</v>
      </c>
      <c r="J30" s="457">
        <v>3</v>
      </c>
      <c r="K30" s="456">
        <v>17</v>
      </c>
    </row>
    <row r="31" spans="1:11" ht="17.25" thickBot="1">
      <c r="A31" s="438"/>
      <c r="B31" s="439" t="s">
        <v>295</v>
      </c>
      <c r="C31" s="440"/>
      <c r="D31" s="441"/>
      <c r="E31" s="442">
        <f>SUM(E23:E30)</f>
        <v>19</v>
      </c>
      <c r="F31" s="443"/>
      <c r="G31" s="444" t="s">
        <v>295</v>
      </c>
      <c r="H31" s="445"/>
      <c r="I31" s="446"/>
      <c r="J31" s="447">
        <f>SUM(J23:J30)</f>
        <v>17</v>
      </c>
      <c r="K31" s="448"/>
    </row>
    <row r="32" spans="1:11" ht="15.75" customHeight="1" thickBot="1">
      <c r="A32" s="449"/>
      <c r="B32" s="450"/>
      <c r="C32" s="450"/>
      <c r="D32" s="450"/>
      <c r="E32" s="450"/>
      <c r="F32" s="450"/>
      <c r="G32" s="450"/>
      <c r="H32" s="450"/>
      <c r="I32" s="450"/>
      <c r="J32" s="450"/>
      <c r="K32" s="451"/>
    </row>
    <row r="33" spans="1:11" ht="13.5" thickBot="1">
      <c r="A33" s="414" t="s">
        <v>158</v>
      </c>
      <c r="B33" s="415" t="s">
        <v>161</v>
      </c>
      <c r="C33" s="416"/>
      <c r="D33" s="416"/>
      <c r="E33" s="417"/>
      <c r="F33" s="155" t="s">
        <v>160</v>
      </c>
      <c r="G33" s="418" t="s">
        <v>159</v>
      </c>
      <c r="H33" s="419"/>
      <c r="I33" s="419"/>
      <c r="J33" s="420"/>
      <c r="K33" s="421" t="s">
        <v>158</v>
      </c>
    </row>
    <row r="34" spans="1:11" ht="13.5" thickBot="1">
      <c r="A34" s="422"/>
      <c r="B34" s="423" t="s">
        <v>162</v>
      </c>
      <c r="C34" s="423" t="s">
        <v>163</v>
      </c>
      <c r="D34" s="423" t="s">
        <v>164</v>
      </c>
      <c r="E34" s="423" t="s">
        <v>165</v>
      </c>
      <c r="F34" s="424"/>
      <c r="G34" s="425" t="s">
        <v>162</v>
      </c>
      <c r="H34" s="425" t="s">
        <v>163</v>
      </c>
      <c r="I34" s="425" t="s">
        <v>164</v>
      </c>
      <c r="J34" s="425" t="s">
        <v>165</v>
      </c>
      <c r="K34" s="426"/>
    </row>
    <row r="35" spans="1:11" ht="15">
      <c r="A35" s="453">
        <v>19</v>
      </c>
      <c r="B35" s="19">
        <v>3</v>
      </c>
      <c r="C35" s="65" t="s">
        <v>74</v>
      </c>
      <c r="D35" s="66" t="s">
        <v>75</v>
      </c>
      <c r="E35" s="67">
        <v>3</v>
      </c>
      <c r="F35" s="429" t="s">
        <v>160</v>
      </c>
      <c r="G35" s="428">
        <v>3</v>
      </c>
      <c r="H35" s="69" t="s">
        <v>190</v>
      </c>
      <c r="I35" s="66" t="s">
        <v>191</v>
      </c>
      <c r="J35" s="67">
        <v>3</v>
      </c>
      <c r="K35" s="456">
        <v>18</v>
      </c>
    </row>
    <row r="36" spans="1:11" ht="15">
      <c r="A36" s="456">
        <v>20</v>
      </c>
      <c r="B36" s="19">
        <v>3</v>
      </c>
      <c r="C36" s="69" t="s">
        <v>76</v>
      </c>
      <c r="D36" s="64" t="s">
        <v>77</v>
      </c>
      <c r="E36" s="62">
        <v>2</v>
      </c>
      <c r="F36" s="429" t="s">
        <v>160</v>
      </c>
      <c r="G36" s="431">
        <v>3</v>
      </c>
      <c r="H36" s="65" t="s">
        <v>192</v>
      </c>
      <c r="I36" s="64" t="s">
        <v>77</v>
      </c>
      <c r="J36" s="62">
        <v>3</v>
      </c>
      <c r="K36" s="453">
        <v>19</v>
      </c>
    </row>
    <row r="37" spans="1:11" ht="15">
      <c r="A37" s="453">
        <v>21</v>
      </c>
      <c r="B37" s="19">
        <v>3</v>
      </c>
      <c r="C37" s="70" t="s">
        <v>78</v>
      </c>
      <c r="D37" s="37" t="s">
        <v>79</v>
      </c>
      <c r="E37" s="60">
        <v>3</v>
      </c>
      <c r="F37" s="429" t="s">
        <v>160</v>
      </c>
      <c r="G37" s="431">
        <v>3</v>
      </c>
      <c r="H37" s="65" t="s">
        <v>193</v>
      </c>
      <c r="I37" s="61" t="s">
        <v>194</v>
      </c>
      <c r="J37" s="62">
        <v>3</v>
      </c>
      <c r="K37" s="456">
        <v>20</v>
      </c>
    </row>
    <row r="38" spans="1:11" ht="15">
      <c r="A38" s="456">
        <v>22</v>
      </c>
      <c r="B38" s="19">
        <v>3</v>
      </c>
      <c r="C38" s="70" t="s">
        <v>80</v>
      </c>
      <c r="D38" s="61" t="s">
        <v>81</v>
      </c>
      <c r="E38" s="62">
        <v>3</v>
      </c>
      <c r="F38" s="429" t="s">
        <v>160</v>
      </c>
      <c r="G38" s="431">
        <v>3</v>
      </c>
      <c r="H38" s="65" t="s">
        <v>195</v>
      </c>
      <c r="I38" s="64" t="s">
        <v>81</v>
      </c>
      <c r="J38" s="62">
        <v>3</v>
      </c>
      <c r="K38" s="453">
        <v>21</v>
      </c>
    </row>
    <row r="39" spans="1:11" ht="15">
      <c r="A39" s="453">
        <v>23</v>
      </c>
      <c r="B39" s="19">
        <v>3</v>
      </c>
      <c r="C39" s="70" t="s">
        <v>82</v>
      </c>
      <c r="D39" s="61" t="s">
        <v>83</v>
      </c>
      <c r="E39" s="62">
        <v>3</v>
      </c>
      <c r="F39" s="429" t="s">
        <v>160</v>
      </c>
      <c r="G39" s="431">
        <v>3</v>
      </c>
      <c r="H39" s="65" t="s">
        <v>196</v>
      </c>
      <c r="I39" s="64" t="s">
        <v>197</v>
      </c>
      <c r="J39" s="62">
        <v>3</v>
      </c>
      <c r="K39" s="456">
        <v>22</v>
      </c>
    </row>
    <row r="40" spans="1:11" ht="15">
      <c r="A40" s="463">
        <v>24</v>
      </c>
      <c r="B40" s="464">
        <v>3</v>
      </c>
      <c r="C40" s="487" t="s">
        <v>84</v>
      </c>
      <c r="D40" s="505" t="s">
        <v>85</v>
      </c>
      <c r="E40" s="487">
        <v>3</v>
      </c>
      <c r="F40" s="506" t="s">
        <v>160</v>
      </c>
      <c r="G40" s="431">
        <v>3</v>
      </c>
      <c r="H40" s="65" t="s">
        <v>278</v>
      </c>
      <c r="I40" s="61" t="s">
        <v>237</v>
      </c>
      <c r="J40" s="62">
        <v>1</v>
      </c>
      <c r="K40" s="453">
        <v>23</v>
      </c>
    </row>
    <row r="41" spans="1:11" ht="15">
      <c r="A41" s="489"/>
      <c r="B41" s="490"/>
      <c r="C41" s="493"/>
      <c r="D41" s="507"/>
      <c r="E41" s="493"/>
      <c r="F41" s="499"/>
      <c r="G41" s="431">
        <v>3</v>
      </c>
      <c r="H41" s="65" t="s">
        <v>279</v>
      </c>
      <c r="I41" s="61" t="s">
        <v>239</v>
      </c>
      <c r="J41" s="62">
        <v>1</v>
      </c>
      <c r="K41" s="456">
        <v>24</v>
      </c>
    </row>
    <row r="42" spans="1:11" ht="15">
      <c r="A42" s="470"/>
      <c r="B42" s="471"/>
      <c r="C42" s="508"/>
      <c r="D42" s="509"/>
      <c r="E42" s="508"/>
      <c r="F42" s="503"/>
      <c r="G42" s="431">
        <v>3</v>
      </c>
      <c r="H42" s="65" t="s">
        <v>280</v>
      </c>
      <c r="I42" s="61" t="s">
        <v>242</v>
      </c>
      <c r="J42" s="62">
        <v>1</v>
      </c>
      <c r="K42" s="453">
        <v>25</v>
      </c>
    </row>
    <row r="43" spans="1:11" ht="15">
      <c r="A43" s="456">
        <v>25</v>
      </c>
      <c r="B43" s="19">
        <v>3</v>
      </c>
      <c r="C43" s="70" t="s">
        <v>86</v>
      </c>
      <c r="D43" s="64" t="s">
        <v>87</v>
      </c>
      <c r="E43" s="62">
        <v>3</v>
      </c>
      <c r="F43" s="429" t="s">
        <v>160</v>
      </c>
      <c r="G43" s="431">
        <v>5</v>
      </c>
      <c r="H43" s="510" t="s">
        <v>270</v>
      </c>
      <c r="I43" s="511" t="s">
        <v>271</v>
      </c>
      <c r="J43" s="512">
        <v>3</v>
      </c>
      <c r="K43" s="456">
        <v>26</v>
      </c>
    </row>
    <row r="44" spans="1:11" ht="15.75" thickBot="1">
      <c r="A44" s="453">
        <v>26</v>
      </c>
      <c r="B44" s="19">
        <v>3</v>
      </c>
      <c r="C44" s="65" t="s">
        <v>88</v>
      </c>
      <c r="D44" s="64" t="s">
        <v>89</v>
      </c>
      <c r="E44" s="62">
        <v>1</v>
      </c>
      <c r="F44" s="429" t="s">
        <v>160</v>
      </c>
      <c r="G44" s="433">
        <v>3</v>
      </c>
      <c r="H44" s="459" t="s">
        <v>198</v>
      </c>
      <c r="I44" s="460" t="s">
        <v>89</v>
      </c>
      <c r="J44" s="461">
        <v>1</v>
      </c>
      <c r="K44" s="453">
        <v>27</v>
      </c>
    </row>
    <row r="45" spans="1:11" ht="17.25" thickBot="1">
      <c r="A45" s="438"/>
      <c r="B45" s="439" t="s">
        <v>295</v>
      </c>
      <c r="C45" s="440"/>
      <c r="D45" s="441"/>
      <c r="E45" s="442">
        <f>SUM(E35:E44)</f>
        <v>21</v>
      </c>
      <c r="F45" s="443"/>
      <c r="G45" s="444" t="s">
        <v>295</v>
      </c>
      <c r="H45" s="445"/>
      <c r="I45" s="446"/>
      <c r="J45" s="447">
        <f>SUM(J35:J44)</f>
        <v>22</v>
      </c>
      <c r="K45" s="448"/>
    </row>
    <row r="46" spans="1:11" ht="15.75" customHeight="1" thickBot="1">
      <c r="A46" s="449"/>
      <c r="B46" s="450"/>
      <c r="C46" s="450"/>
      <c r="D46" s="450"/>
      <c r="E46" s="450"/>
      <c r="F46" s="450"/>
      <c r="G46" s="450"/>
      <c r="H46" s="450"/>
      <c r="I46" s="450"/>
      <c r="J46" s="450"/>
      <c r="K46" s="451"/>
    </row>
    <row r="47" spans="1:11" ht="13.5" thickBot="1">
      <c r="A47" s="414" t="s">
        <v>158</v>
      </c>
      <c r="B47" s="415" t="s">
        <v>161</v>
      </c>
      <c r="C47" s="416"/>
      <c r="D47" s="416"/>
      <c r="E47" s="417"/>
      <c r="F47" s="155" t="s">
        <v>160</v>
      </c>
      <c r="G47" s="418" t="s">
        <v>159</v>
      </c>
      <c r="H47" s="419"/>
      <c r="I47" s="419"/>
      <c r="J47" s="420"/>
      <c r="K47" s="421" t="s">
        <v>158</v>
      </c>
    </row>
    <row r="48" spans="1:11" ht="13.5" thickBot="1">
      <c r="A48" s="422"/>
      <c r="B48" s="423" t="s">
        <v>162</v>
      </c>
      <c r="C48" s="423" t="s">
        <v>163</v>
      </c>
      <c r="D48" s="423" t="s">
        <v>164</v>
      </c>
      <c r="E48" s="423" t="s">
        <v>165</v>
      </c>
      <c r="F48" s="424"/>
      <c r="G48" s="425" t="s">
        <v>162</v>
      </c>
      <c r="H48" s="425" t="s">
        <v>163</v>
      </c>
      <c r="I48" s="425" t="s">
        <v>164</v>
      </c>
      <c r="J48" s="425" t="s">
        <v>165</v>
      </c>
      <c r="K48" s="426"/>
    </row>
    <row r="49" spans="1:11" ht="15">
      <c r="A49" s="453">
        <v>27</v>
      </c>
      <c r="B49" s="19">
        <v>4</v>
      </c>
      <c r="C49" s="65" t="s">
        <v>92</v>
      </c>
      <c r="D49" s="66" t="s">
        <v>93</v>
      </c>
      <c r="E49" s="67">
        <v>3</v>
      </c>
      <c r="F49" s="429" t="s">
        <v>160</v>
      </c>
      <c r="G49" s="428">
        <v>4</v>
      </c>
      <c r="H49" s="69" t="s">
        <v>199</v>
      </c>
      <c r="I49" s="66" t="s">
        <v>93</v>
      </c>
      <c r="J49" s="67">
        <v>3</v>
      </c>
      <c r="K49" s="453">
        <v>28</v>
      </c>
    </row>
    <row r="50" spans="1:11" ht="15">
      <c r="A50" s="456">
        <v>28</v>
      </c>
      <c r="B50" s="19">
        <v>4</v>
      </c>
      <c r="C50" s="65" t="s">
        <v>94</v>
      </c>
      <c r="D50" s="37" t="s">
        <v>95</v>
      </c>
      <c r="E50" s="60">
        <v>3</v>
      </c>
      <c r="F50" s="429" t="s">
        <v>160</v>
      </c>
      <c r="G50" s="431">
        <v>4</v>
      </c>
      <c r="H50" s="65" t="s">
        <v>200</v>
      </c>
      <c r="I50" s="61" t="s">
        <v>95</v>
      </c>
      <c r="J50" s="62">
        <v>3</v>
      </c>
      <c r="K50" s="456">
        <v>29</v>
      </c>
    </row>
    <row r="51" spans="1:11" ht="15">
      <c r="A51" s="453">
        <v>29</v>
      </c>
      <c r="B51" s="19">
        <v>4</v>
      </c>
      <c r="C51" s="65" t="s">
        <v>96</v>
      </c>
      <c r="D51" s="61" t="s">
        <v>97</v>
      </c>
      <c r="E51" s="62">
        <v>3</v>
      </c>
      <c r="F51" s="429" t="s">
        <v>160</v>
      </c>
      <c r="G51" s="431">
        <v>4</v>
      </c>
      <c r="H51" s="65" t="s">
        <v>201</v>
      </c>
      <c r="I51" s="61" t="s">
        <v>97</v>
      </c>
      <c r="J51" s="62">
        <v>3</v>
      </c>
      <c r="K51" s="453">
        <v>30</v>
      </c>
    </row>
    <row r="52" spans="1:11" ht="15">
      <c r="A52" s="456">
        <v>30</v>
      </c>
      <c r="B52" s="19">
        <v>4</v>
      </c>
      <c r="C52" s="65" t="s">
        <v>98</v>
      </c>
      <c r="D52" s="37" t="s">
        <v>99</v>
      </c>
      <c r="E52" s="60">
        <v>3</v>
      </c>
      <c r="F52" s="429" t="s">
        <v>160</v>
      </c>
      <c r="G52" s="431">
        <v>4</v>
      </c>
      <c r="H52" s="65" t="s">
        <v>202</v>
      </c>
      <c r="I52" s="61" t="s">
        <v>99</v>
      </c>
      <c r="J52" s="62">
        <v>3</v>
      </c>
      <c r="K52" s="456">
        <v>31</v>
      </c>
    </row>
    <row r="53" spans="1:11" ht="15">
      <c r="A53" s="453">
        <v>31</v>
      </c>
      <c r="B53" s="19">
        <v>4</v>
      </c>
      <c r="C53" s="65" t="s">
        <v>100</v>
      </c>
      <c r="D53" s="74" t="s">
        <v>101</v>
      </c>
      <c r="E53" s="75">
        <v>2</v>
      </c>
      <c r="F53" s="462" t="s">
        <v>160</v>
      </c>
      <c r="G53" s="431">
        <v>4</v>
      </c>
      <c r="H53" s="65" t="s">
        <v>203</v>
      </c>
      <c r="I53" s="61" t="s">
        <v>204</v>
      </c>
      <c r="J53" s="62">
        <v>2</v>
      </c>
      <c r="K53" s="453">
        <v>32</v>
      </c>
    </row>
    <row r="54" spans="1:11" ht="15">
      <c r="A54" s="463">
        <v>32</v>
      </c>
      <c r="B54" s="464">
        <v>4</v>
      </c>
      <c r="C54" s="465" t="s">
        <v>102</v>
      </c>
      <c r="D54" s="466" t="s">
        <v>103</v>
      </c>
      <c r="E54" s="467">
        <v>2</v>
      </c>
      <c r="F54" s="468" t="s">
        <v>160</v>
      </c>
      <c r="G54" s="469">
        <v>3</v>
      </c>
      <c r="H54" s="70" t="s">
        <v>282</v>
      </c>
      <c r="I54" s="61" t="s">
        <v>251</v>
      </c>
      <c r="J54" s="62">
        <v>1</v>
      </c>
      <c r="K54" s="456">
        <v>33</v>
      </c>
    </row>
    <row r="55" spans="1:11" ht="15">
      <c r="A55" s="470"/>
      <c r="B55" s="471"/>
      <c r="C55" s="472"/>
      <c r="D55" s="473"/>
      <c r="E55" s="474"/>
      <c r="F55" s="468"/>
      <c r="G55" s="513">
        <v>4</v>
      </c>
      <c r="H55" s="514" t="s">
        <v>283</v>
      </c>
      <c r="I55" s="496" t="s">
        <v>253</v>
      </c>
      <c r="J55" s="461">
        <v>1</v>
      </c>
      <c r="K55" s="453">
        <v>34</v>
      </c>
    </row>
    <row r="56" spans="1:11" ht="15">
      <c r="A56" s="463">
        <v>33</v>
      </c>
      <c r="B56" s="464">
        <v>4</v>
      </c>
      <c r="C56" s="465" t="s">
        <v>104</v>
      </c>
      <c r="D56" s="466" t="s">
        <v>105</v>
      </c>
      <c r="E56" s="515">
        <v>3</v>
      </c>
      <c r="F56" s="488" t="s">
        <v>160</v>
      </c>
      <c r="G56" s="431">
        <v>4</v>
      </c>
      <c r="H56" s="65" t="s">
        <v>284</v>
      </c>
      <c r="I56" s="61" t="s">
        <v>244</v>
      </c>
      <c r="J56" s="62">
        <v>1</v>
      </c>
      <c r="K56" s="456">
        <v>35</v>
      </c>
    </row>
    <row r="57" spans="1:11" ht="15">
      <c r="A57" s="470"/>
      <c r="B57" s="471"/>
      <c r="C57" s="472"/>
      <c r="D57" s="473"/>
      <c r="E57" s="516"/>
      <c r="F57" s="517"/>
      <c r="G57" s="431">
        <v>6</v>
      </c>
      <c r="H57" s="65" t="s">
        <v>247</v>
      </c>
      <c r="I57" s="61" t="s">
        <v>285</v>
      </c>
      <c r="J57" s="62">
        <v>1</v>
      </c>
      <c r="K57" s="453">
        <v>36</v>
      </c>
    </row>
    <row r="58" spans="1:11" ht="15.75" thickBot="1">
      <c r="A58" s="456">
        <v>34</v>
      </c>
      <c r="B58" s="19">
        <v>4</v>
      </c>
      <c r="C58" s="65" t="s">
        <v>106</v>
      </c>
      <c r="D58" s="64" t="s">
        <v>107</v>
      </c>
      <c r="E58" s="70">
        <v>2</v>
      </c>
      <c r="F58" s="429" t="s">
        <v>160</v>
      </c>
      <c r="G58" s="518">
        <v>4</v>
      </c>
      <c r="H58" s="519" t="s">
        <v>205</v>
      </c>
      <c r="I58" s="520" t="s">
        <v>107</v>
      </c>
      <c r="J58" s="521">
        <v>2</v>
      </c>
      <c r="K58" s="456">
        <v>37</v>
      </c>
    </row>
    <row r="59" spans="1:11" ht="17.25" thickBot="1">
      <c r="A59" s="438"/>
      <c r="B59" s="439" t="s">
        <v>295</v>
      </c>
      <c r="C59" s="440"/>
      <c r="D59" s="441"/>
      <c r="E59" s="442">
        <f>SUM(E49:E58)</f>
        <v>21</v>
      </c>
      <c r="F59" s="443"/>
      <c r="G59" s="444" t="s">
        <v>295</v>
      </c>
      <c r="H59" s="445"/>
      <c r="I59" s="446"/>
      <c r="J59" s="447">
        <f>SUM(J49:J58)</f>
        <v>20</v>
      </c>
      <c r="K59" s="448"/>
    </row>
    <row r="60" spans="1:11" ht="15.75" customHeight="1" thickBot="1">
      <c r="A60" s="449"/>
      <c r="B60" s="450"/>
      <c r="C60" s="450"/>
      <c r="D60" s="450"/>
      <c r="E60" s="450"/>
      <c r="F60" s="450"/>
      <c r="G60" s="450"/>
      <c r="H60" s="450"/>
      <c r="I60" s="450"/>
      <c r="J60" s="450"/>
      <c r="K60" s="451"/>
    </row>
    <row r="61" spans="1:11" ht="13.5" thickBot="1">
      <c r="A61" s="414" t="s">
        <v>158</v>
      </c>
      <c r="B61" s="415" t="s">
        <v>161</v>
      </c>
      <c r="C61" s="416"/>
      <c r="D61" s="416"/>
      <c r="E61" s="417"/>
      <c r="F61" s="155" t="s">
        <v>160</v>
      </c>
      <c r="G61" s="418" t="s">
        <v>159</v>
      </c>
      <c r="H61" s="419"/>
      <c r="I61" s="419"/>
      <c r="J61" s="420"/>
      <c r="K61" s="421" t="s">
        <v>158</v>
      </c>
    </row>
    <row r="62" spans="1:11" ht="13.5" thickBot="1">
      <c r="A62" s="422"/>
      <c r="B62" s="423" t="s">
        <v>162</v>
      </c>
      <c r="C62" s="423" t="s">
        <v>163</v>
      </c>
      <c r="D62" s="423" t="s">
        <v>164</v>
      </c>
      <c r="E62" s="423" t="s">
        <v>165</v>
      </c>
      <c r="F62" s="424"/>
      <c r="G62" s="425" t="s">
        <v>162</v>
      </c>
      <c r="H62" s="425" t="s">
        <v>163</v>
      </c>
      <c r="I62" s="425" t="s">
        <v>164</v>
      </c>
      <c r="J62" s="425" t="s">
        <v>165</v>
      </c>
      <c r="K62" s="426"/>
    </row>
    <row r="63" spans="1:11" ht="15">
      <c r="A63" s="453">
        <v>35</v>
      </c>
      <c r="B63" s="19">
        <v>5</v>
      </c>
      <c r="C63" s="85" t="s">
        <v>110</v>
      </c>
      <c r="D63" s="86" t="s">
        <v>111</v>
      </c>
      <c r="E63" s="67">
        <v>2</v>
      </c>
      <c r="F63" s="522" t="s">
        <v>160</v>
      </c>
      <c r="G63" s="428">
        <v>6</v>
      </c>
      <c r="H63" s="16" t="s">
        <v>222</v>
      </c>
      <c r="I63" s="454" t="s">
        <v>223</v>
      </c>
      <c r="J63" s="57">
        <v>2</v>
      </c>
      <c r="K63" s="456">
        <v>38</v>
      </c>
    </row>
    <row r="64" spans="1:11" ht="15">
      <c r="A64" s="456">
        <v>36</v>
      </c>
      <c r="B64" s="34">
        <v>5</v>
      </c>
      <c r="C64" s="70" t="s">
        <v>112</v>
      </c>
      <c r="D64" s="74" t="s">
        <v>113</v>
      </c>
      <c r="E64" s="75">
        <v>2</v>
      </c>
      <c r="F64" s="523" t="s">
        <v>160</v>
      </c>
      <c r="G64" s="431">
        <v>5</v>
      </c>
      <c r="H64" s="60" t="s">
        <v>206</v>
      </c>
      <c r="I64" s="41" t="s">
        <v>113</v>
      </c>
      <c r="J64" s="34">
        <v>2</v>
      </c>
      <c r="K64" s="453">
        <v>39</v>
      </c>
    </row>
    <row r="65" spans="1:11" ht="15">
      <c r="A65" s="453">
        <v>37</v>
      </c>
      <c r="B65" s="34">
        <v>5</v>
      </c>
      <c r="C65" s="70" t="s">
        <v>114</v>
      </c>
      <c r="D65" s="64" t="s">
        <v>115</v>
      </c>
      <c r="E65" s="62">
        <v>3</v>
      </c>
      <c r="F65" s="523" t="s">
        <v>160</v>
      </c>
      <c r="G65" s="431">
        <v>5</v>
      </c>
      <c r="H65" s="524" t="s">
        <v>272</v>
      </c>
      <c r="I65" s="511" t="s">
        <v>273</v>
      </c>
      <c r="J65" s="75">
        <v>3</v>
      </c>
      <c r="K65" s="456">
        <v>40</v>
      </c>
    </row>
    <row r="66" spans="1:11" ht="15">
      <c r="A66" s="456">
        <v>38</v>
      </c>
      <c r="B66" s="34">
        <v>5</v>
      </c>
      <c r="C66" s="70" t="s">
        <v>116</v>
      </c>
      <c r="D66" s="87" t="s">
        <v>117</v>
      </c>
      <c r="E66" s="60">
        <v>3</v>
      </c>
      <c r="F66" s="523" t="s">
        <v>160</v>
      </c>
      <c r="G66" s="431">
        <v>5</v>
      </c>
      <c r="H66" s="524" t="s">
        <v>276</v>
      </c>
      <c r="I66" s="511" t="s">
        <v>277</v>
      </c>
      <c r="J66" s="75">
        <v>3</v>
      </c>
      <c r="K66" s="453">
        <v>41</v>
      </c>
    </row>
    <row r="67" spans="1:11" ht="15">
      <c r="A67" s="463">
        <v>39</v>
      </c>
      <c r="B67" s="464">
        <v>5</v>
      </c>
      <c r="C67" s="485" t="s">
        <v>118</v>
      </c>
      <c r="D67" s="486" t="s">
        <v>119</v>
      </c>
      <c r="E67" s="487">
        <v>2</v>
      </c>
      <c r="F67" s="488" t="s">
        <v>160</v>
      </c>
      <c r="G67" s="431">
        <v>5</v>
      </c>
      <c r="H67" s="525" t="s">
        <v>288</v>
      </c>
      <c r="I67" s="511" t="s">
        <v>289</v>
      </c>
      <c r="J67" s="75">
        <v>1</v>
      </c>
      <c r="K67" s="456">
        <v>42</v>
      </c>
    </row>
    <row r="68" spans="1:11" ht="15">
      <c r="A68" s="470"/>
      <c r="B68" s="471"/>
      <c r="C68" s="526"/>
      <c r="D68" s="527"/>
      <c r="E68" s="508"/>
      <c r="F68" s="517"/>
      <c r="G68" s="431">
        <v>5</v>
      </c>
      <c r="H68" s="525" t="s">
        <v>290</v>
      </c>
      <c r="I68" s="511" t="s">
        <v>291</v>
      </c>
      <c r="J68" s="75">
        <v>1</v>
      </c>
      <c r="K68" s="453">
        <v>43</v>
      </c>
    </row>
    <row r="69" spans="1:11" ht="15">
      <c r="A69" s="456">
        <v>40</v>
      </c>
      <c r="B69" s="34">
        <v>5</v>
      </c>
      <c r="C69" s="70" t="s">
        <v>120</v>
      </c>
      <c r="D69" s="74" t="s">
        <v>121</v>
      </c>
      <c r="E69" s="75">
        <v>2</v>
      </c>
      <c r="F69" s="523" t="s">
        <v>160</v>
      </c>
      <c r="G69" s="431">
        <v>5</v>
      </c>
      <c r="H69" s="524" t="s">
        <v>274</v>
      </c>
      <c r="I69" s="511" t="s">
        <v>275</v>
      </c>
      <c r="J69" s="75">
        <v>1</v>
      </c>
      <c r="K69" s="456">
        <v>44</v>
      </c>
    </row>
    <row r="70" spans="1:11" ht="15">
      <c r="A70" s="456">
        <v>41</v>
      </c>
      <c r="B70" s="34">
        <v>5</v>
      </c>
      <c r="C70" s="70" t="s">
        <v>122</v>
      </c>
      <c r="D70" s="64" t="s">
        <v>123</v>
      </c>
      <c r="E70" s="70">
        <v>3</v>
      </c>
      <c r="F70" s="523" t="s">
        <v>160</v>
      </c>
      <c r="G70" s="431">
        <v>5</v>
      </c>
      <c r="H70" s="524" t="s">
        <v>266</v>
      </c>
      <c r="I70" s="511" t="s">
        <v>123</v>
      </c>
      <c r="J70" s="512">
        <v>3</v>
      </c>
      <c r="K70" s="453">
        <v>45</v>
      </c>
    </row>
    <row r="71" spans="1:11" ht="15.75" thickBot="1">
      <c r="A71" s="528">
        <v>42</v>
      </c>
      <c r="B71" s="63">
        <v>5</v>
      </c>
      <c r="C71" s="70" t="s">
        <v>124</v>
      </c>
      <c r="D71" s="64" t="s">
        <v>125</v>
      </c>
      <c r="E71" s="514">
        <v>3</v>
      </c>
      <c r="F71" s="529" t="s">
        <v>160</v>
      </c>
      <c r="G71" s="433">
        <v>5</v>
      </c>
      <c r="H71" s="530" t="s">
        <v>267</v>
      </c>
      <c r="I71" s="531" t="s">
        <v>268</v>
      </c>
      <c r="J71" s="532">
        <v>3</v>
      </c>
      <c r="K71" s="456">
        <v>46</v>
      </c>
    </row>
    <row r="72" spans="1:11" ht="17.25" thickBot="1">
      <c r="A72" s="438"/>
      <c r="B72" s="439" t="s">
        <v>295</v>
      </c>
      <c r="C72" s="440"/>
      <c r="D72" s="441"/>
      <c r="E72" s="442">
        <f>SUM(E63:E71)</f>
        <v>20</v>
      </c>
      <c r="F72" s="443"/>
      <c r="G72" s="444" t="s">
        <v>295</v>
      </c>
      <c r="H72" s="445"/>
      <c r="I72" s="446"/>
      <c r="J72" s="447">
        <f>SUM(J63:J71)</f>
        <v>19</v>
      </c>
      <c r="K72" s="448"/>
    </row>
    <row r="73" spans="1:11" ht="15.75" customHeight="1" thickBot="1">
      <c r="A73" s="449"/>
      <c r="B73" s="450"/>
      <c r="C73" s="450"/>
      <c r="D73" s="450"/>
      <c r="E73" s="450"/>
      <c r="F73" s="450"/>
      <c r="G73" s="450"/>
      <c r="H73" s="450"/>
      <c r="I73" s="450"/>
      <c r="J73" s="450"/>
      <c r="K73" s="451"/>
    </row>
    <row r="74" spans="1:11" ht="13.5" thickBot="1">
      <c r="A74" s="414" t="s">
        <v>158</v>
      </c>
      <c r="B74" s="415" t="s">
        <v>161</v>
      </c>
      <c r="C74" s="416"/>
      <c r="D74" s="416"/>
      <c r="E74" s="417"/>
      <c r="F74" s="155" t="s">
        <v>160</v>
      </c>
      <c r="G74" s="418" t="s">
        <v>159</v>
      </c>
      <c r="H74" s="419"/>
      <c r="I74" s="419"/>
      <c r="J74" s="420"/>
      <c r="K74" s="421" t="s">
        <v>158</v>
      </c>
    </row>
    <row r="75" spans="1:11" ht="13.5" thickBot="1">
      <c r="A75" s="422"/>
      <c r="B75" s="423" t="s">
        <v>162</v>
      </c>
      <c r="C75" s="423" t="s">
        <v>163</v>
      </c>
      <c r="D75" s="423" t="s">
        <v>164</v>
      </c>
      <c r="E75" s="423" t="s">
        <v>165</v>
      </c>
      <c r="F75" s="424"/>
      <c r="G75" s="425" t="s">
        <v>162</v>
      </c>
      <c r="H75" s="425" t="s">
        <v>163</v>
      </c>
      <c r="I75" s="425" t="s">
        <v>164</v>
      </c>
      <c r="J75" s="425" t="s">
        <v>165</v>
      </c>
      <c r="K75" s="426"/>
    </row>
    <row r="76" spans="1:11" ht="15">
      <c r="A76" s="489">
        <v>43</v>
      </c>
      <c r="B76" s="490">
        <v>6</v>
      </c>
      <c r="C76" s="497" t="s">
        <v>127</v>
      </c>
      <c r="D76" s="498" t="s">
        <v>128</v>
      </c>
      <c r="E76" s="497">
        <v>2</v>
      </c>
      <c r="F76" s="499" t="s">
        <v>160</v>
      </c>
      <c r="G76" s="428">
        <v>4</v>
      </c>
      <c r="H76" s="69" t="s">
        <v>287</v>
      </c>
      <c r="I76" s="500" t="s">
        <v>256</v>
      </c>
      <c r="J76" s="67">
        <v>1</v>
      </c>
      <c r="K76" s="456">
        <v>47</v>
      </c>
    </row>
    <row r="77" spans="1:11" ht="15">
      <c r="A77" s="470"/>
      <c r="B77" s="471"/>
      <c r="C77" s="501"/>
      <c r="D77" s="502"/>
      <c r="E77" s="501"/>
      <c r="F77" s="503"/>
      <c r="G77" s="431">
        <v>5</v>
      </c>
      <c r="H77" s="483" t="s">
        <v>257</v>
      </c>
      <c r="I77" s="33" t="s">
        <v>258</v>
      </c>
      <c r="J77" s="35">
        <v>1</v>
      </c>
      <c r="K77" s="453">
        <v>48</v>
      </c>
    </row>
    <row r="78" spans="1:11" ht="15">
      <c r="A78" s="456">
        <v>44</v>
      </c>
      <c r="B78" s="34">
        <v>6</v>
      </c>
      <c r="C78" s="70" t="s">
        <v>129</v>
      </c>
      <c r="D78" s="43" t="s">
        <v>130</v>
      </c>
      <c r="E78" s="24">
        <v>2</v>
      </c>
      <c r="F78" s="475" t="s">
        <v>160</v>
      </c>
      <c r="G78" s="431">
        <v>6</v>
      </c>
      <c r="H78" s="35" t="s">
        <v>233</v>
      </c>
      <c r="I78" s="87" t="s">
        <v>234</v>
      </c>
      <c r="J78" s="75">
        <v>2</v>
      </c>
      <c r="K78" s="456">
        <v>49</v>
      </c>
    </row>
    <row r="79" spans="1:11" ht="15">
      <c r="A79" s="456">
        <v>45</v>
      </c>
      <c r="B79" s="34">
        <v>6</v>
      </c>
      <c r="C79" s="70" t="s">
        <v>131</v>
      </c>
      <c r="D79" s="87" t="s">
        <v>132</v>
      </c>
      <c r="E79" s="60">
        <v>3</v>
      </c>
      <c r="F79" s="475" t="s">
        <v>160</v>
      </c>
      <c r="G79" s="431">
        <v>6</v>
      </c>
      <c r="H79" s="35" t="s">
        <v>210</v>
      </c>
      <c r="I79" s="87" t="s">
        <v>132</v>
      </c>
      <c r="J79" s="34">
        <v>3</v>
      </c>
      <c r="K79" s="453">
        <v>50</v>
      </c>
    </row>
    <row r="80" spans="1:11" ht="15">
      <c r="A80" s="456">
        <v>46</v>
      </c>
      <c r="B80" s="34">
        <v>6</v>
      </c>
      <c r="C80" s="70" t="s">
        <v>133</v>
      </c>
      <c r="D80" s="91" t="s">
        <v>134</v>
      </c>
      <c r="E80" s="60">
        <v>2</v>
      </c>
      <c r="F80" s="475" t="s">
        <v>160</v>
      </c>
      <c r="G80" s="431">
        <v>6</v>
      </c>
      <c r="H80" s="35" t="s">
        <v>211</v>
      </c>
      <c r="I80" s="87" t="s">
        <v>134</v>
      </c>
      <c r="J80" s="38">
        <v>2</v>
      </c>
      <c r="K80" s="456">
        <v>51</v>
      </c>
    </row>
    <row r="81" spans="1:11" ht="15.75" thickBot="1">
      <c r="A81" s="456">
        <v>47</v>
      </c>
      <c r="B81" s="34">
        <v>6</v>
      </c>
      <c r="C81" s="70" t="s">
        <v>135</v>
      </c>
      <c r="D81" s="87" t="s">
        <v>136</v>
      </c>
      <c r="E81" s="60">
        <v>2</v>
      </c>
      <c r="F81" s="475" t="s">
        <v>160</v>
      </c>
      <c r="G81" s="433">
        <v>6</v>
      </c>
      <c r="H81" s="434" t="s">
        <v>212</v>
      </c>
      <c r="I81" s="504" t="s">
        <v>213</v>
      </c>
      <c r="J81" s="437">
        <v>3</v>
      </c>
      <c r="K81" s="453">
        <v>52</v>
      </c>
    </row>
    <row r="82" spans="1:11" ht="17.25" thickBot="1">
      <c r="A82" s="438"/>
      <c r="B82" s="439" t="s">
        <v>295</v>
      </c>
      <c r="C82" s="440"/>
      <c r="D82" s="441"/>
      <c r="E82" s="442">
        <f>SUM(E76:E81)</f>
        <v>11</v>
      </c>
      <c r="F82" s="443"/>
      <c r="G82" s="444" t="s">
        <v>295</v>
      </c>
      <c r="H82" s="445"/>
      <c r="I82" s="446"/>
      <c r="J82" s="447">
        <f>SUM(J76:J81)</f>
        <v>12</v>
      </c>
      <c r="K82" s="448"/>
    </row>
    <row r="83" spans="1:11" ht="15.75" customHeight="1" thickBot="1">
      <c r="A83" s="449"/>
      <c r="B83" s="450"/>
      <c r="C83" s="450"/>
      <c r="D83" s="450"/>
      <c r="E83" s="450"/>
      <c r="F83" s="450"/>
      <c r="G83" s="450"/>
      <c r="H83" s="450"/>
      <c r="I83" s="450"/>
      <c r="J83" s="450"/>
      <c r="K83" s="451"/>
    </row>
    <row r="84" spans="1:11" ht="13.5" thickBot="1">
      <c r="B84" s="376" t="s">
        <v>261</v>
      </c>
      <c r="C84" s="377"/>
      <c r="D84" s="377"/>
      <c r="E84" s="378">
        <f>SUM(E82,E72,E59,E45,E31,E19)</f>
        <v>111</v>
      </c>
      <c r="F84" s="379"/>
      <c r="G84" s="376" t="s">
        <v>296</v>
      </c>
      <c r="H84" s="377"/>
      <c r="I84" s="377"/>
      <c r="J84" s="378">
        <f>SUM(J82,J72,J59,J45,J31,J19)</f>
        <v>111</v>
      </c>
      <c r="K84" s="380"/>
    </row>
    <row r="85" spans="1:11">
      <c r="B85" s="381"/>
      <c r="C85" s="381"/>
      <c r="D85" s="381"/>
      <c r="E85" s="382"/>
      <c r="F85" s="379"/>
      <c r="G85" s="381"/>
      <c r="H85" s="381"/>
      <c r="I85" s="381"/>
      <c r="J85" s="382"/>
      <c r="K85" s="380"/>
    </row>
    <row r="86" spans="1:11">
      <c r="I86" s="383" t="s">
        <v>262</v>
      </c>
    </row>
    <row r="91" spans="1:11" s="375" customFormat="1">
      <c r="A91" s="143"/>
      <c r="B91" s="143"/>
      <c r="C91" s="143"/>
      <c r="D91" s="143"/>
      <c r="E91" s="143"/>
      <c r="F91" s="143"/>
      <c r="G91" s="143"/>
      <c r="H91" s="143"/>
      <c r="I91" s="383" t="s">
        <v>263</v>
      </c>
      <c r="K91" s="143"/>
    </row>
    <row r="92" spans="1:11" s="375" customFormat="1">
      <c r="A92" s="143"/>
      <c r="B92" s="143"/>
      <c r="C92" s="143"/>
      <c r="D92" s="143"/>
      <c r="E92" s="143"/>
      <c r="F92" s="143"/>
      <c r="G92" s="143"/>
      <c r="H92" s="143"/>
      <c r="I92" s="384" t="s">
        <v>264</v>
      </c>
      <c r="K92" s="143"/>
    </row>
  </sheetData>
  <mergeCells count="84">
    <mergeCell ref="B82:D82"/>
    <mergeCell ref="G82:I82"/>
    <mergeCell ref="A83:K83"/>
    <mergeCell ref="B84:D84"/>
    <mergeCell ref="G84:I84"/>
    <mergeCell ref="A76:A77"/>
    <mergeCell ref="B76:B77"/>
    <mergeCell ref="C76:C77"/>
    <mergeCell ref="D76:D77"/>
    <mergeCell ref="E76:E77"/>
    <mergeCell ref="F76:F77"/>
    <mergeCell ref="B72:D72"/>
    <mergeCell ref="G72:I72"/>
    <mergeCell ref="A73:K73"/>
    <mergeCell ref="A74:A75"/>
    <mergeCell ref="B74:E74"/>
    <mergeCell ref="F74:F75"/>
    <mergeCell ref="G74:J74"/>
    <mergeCell ref="K74:K75"/>
    <mergeCell ref="A67:A68"/>
    <mergeCell ref="B67:B68"/>
    <mergeCell ref="C67:C68"/>
    <mergeCell ref="D67:D68"/>
    <mergeCell ref="E67:E68"/>
    <mergeCell ref="F67:F68"/>
    <mergeCell ref="B59:D59"/>
    <mergeCell ref="G59:I59"/>
    <mergeCell ref="A60:K60"/>
    <mergeCell ref="A61:A62"/>
    <mergeCell ref="B61:E61"/>
    <mergeCell ref="F61:F62"/>
    <mergeCell ref="G61:J61"/>
    <mergeCell ref="K61:K62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B45:D45"/>
    <mergeCell ref="G45:I45"/>
    <mergeCell ref="A46:K46"/>
    <mergeCell ref="A47:A48"/>
    <mergeCell ref="B47:E47"/>
    <mergeCell ref="F47:F48"/>
    <mergeCell ref="G47:J47"/>
    <mergeCell ref="K47:K48"/>
    <mergeCell ref="A40:A42"/>
    <mergeCell ref="B40:B42"/>
    <mergeCell ref="C40:C42"/>
    <mergeCell ref="D40:D42"/>
    <mergeCell ref="E40:E42"/>
    <mergeCell ref="F40:F42"/>
    <mergeCell ref="B31:D31"/>
    <mergeCell ref="G31:I31"/>
    <mergeCell ref="A32:K32"/>
    <mergeCell ref="A33:A34"/>
    <mergeCell ref="B33:E33"/>
    <mergeCell ref="F33:F34"/>
    <mergeCell ref="G33:J33"/>
    <mergeCell ref="K33:K34"/>
    <mergeCell ref="B19:D19"/>
    <mergeCell ref="G19:I19"/>
    <mergeCell ref="A20:K20"/>
    <mergeCell ref="A21:A22"/>
    <mergeCell ref="B21:E21"/>
    <mergeCell ref="F21:F22"/>
    <mergeCell ref="G21:J21"/>
    <mergeCell ref="K21:K22"/>
    <mergeCell ref="A2:K2"/>
    <mergeCell ref="A3:K3"/>
    <mergeCell ref="A4:K4"/>
    <mergeCell ref="A5:K5"/>
    <mergeCell ref="A7:A8"/>
    <mergeCell ref="B7:E7"/>
    <mergeCell ref="F7:F8"/>
    <mergeCell ref="G7:J7"/>
    <mergeCell ref="K7:K8"/>
  </mergeCells>
  <hyperlinks>
    <hyperlink ref="I9" r:id="rId1" display="Bahasa Indonesia"/>
    <hyperlink ref="I10" r:id="rId2" display="Pendidikan Agama"/>
    <hyperlink ref="I11" r:id="rId3" display="Matematika Teknik I"/>
    <hyperlink ref="I13" r:id="rId4" display="Fisika Terapan"/>
    <hyperlink ref="I17" r:id="rId5" display="Fisika Terapan"/>
    <hyperlink ref="I18" r:id="rId6" display="Praktikum Fisika Terapan"/>
    <hyperlink ref="I23" r:id="rId7" display="Pendidikan Agama"/>
    <hyperlink ref="I24" r:id="rId8" display="Praktikum Fisika Terapan"/>
    <hyperlink ref="I25" r:id="rId9" display="Bahasa Indonesia"/>
    <hyperlink ref="I26" r:id="rId10" display="Bahasa Inggris I"/>
    <hyperlink ref="I30" r:id="rId11" display="Matematika Teknik I"/>
    <hyperlink ref="D9" r:id="rId12" display="Bahasa Indonesia"/>
    <hyperlink ref="D14" r:id="rId13" display="Pendidikan Agama"/>
    <hyperlink ref="D26" r:id="rId14" display="Fisika Terapan"/>
    <hyperlink ref="D27" r:id="rId15" display="Praktikum Fisika Terapan"/>
    <hyperlink ref="D23" r:id="rId16" display="Matematika Teknik I"/>
    <hyperlink ref="D37" r:id="rId17" display="Bahasa Indonesia"/>
    <hyperlink ref="D50" r:id="rId18" display="Bahasa Inggris I"/>
  </hyperlinks>
  <printOptions horizontalCentered="1"/>
  <pageMargins left="0.55118110236220474" right="0.35433070866141736" top="0.59055118110236227" bottom="0.39370078740157483" header="0.31496062992125984" footer="0.51181102362204722"/>
  <pageSetup paperSize="9" scale="55" orientation="portrait" horizontalDpi="300" verticalDpi="300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Kurikulum 2012</vt:lpstr>
      <vt:lpstr>Organigram</vt:lpstr>
      <vt:lpstr>Ekivalensi Jaringan</vt:lpstr>
      <vt:lpstr>Ekivalensi Transmisi</vt:lpstr>
      <vt:lpstr>Ekiv Jaringan Per Smt</vt:lpstr>
      <vt:lpstr>Ekiv Transmisi Per Smt</vt:lpstr>
      <vt:lpstr>'Ekiv Jaringan Per Smt'!Print_Area</vt:lpstr>
      <vt:lpstr>'Ekiv Transmisi Per Smt'!Print_Area</vt:lpstr>
      <vt:lpstr>'Ekivalensi Jaringan'!Print_Area</vt:lpstr>
      <vt:lpstr>'Ekivalensi Transmisi'!Print_Area</vt:lpstr>
      <vt:lpstr>'Kurikulum 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2012-08-30T21:03:37Z</dcterms:created>
  <dcterms:modified xsi:type="dcterms:W3CDTF">2012-08-30T21:12:39Z</dcterms:modified>
</cp:coreProperties>
</file>